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inigoirizararcelus/Desktop/"/>
    </mc:Choice>
  </mc:AlternateContent>
  <xr:revisionPtr revIDLastSave="0" documentId="13_ncr:1_{875E57AE-5AA7-B94C-B571-D6779B26C13D}" xr6:coauthVersionLast="47" xr6:coauthVersionMax="47" xr10:uidLastSave="{00000000-0000-0000-0000-000000000000}"/>
  <bookViews>
    <workbookView xWindow="4540" yWindow="1100" windowWidth="30860" windowHeight="26740" xr2:uid="{00000000-000D-0000-FFFF-FFFF00000000}"/>
  </bookViews>
  <sheets>
    <sheet name="Datos" sheetId="1" r:id="rId1"/>
    <sheet name="Origen y Aplicación" sheetId="10" r:id="rId2"/>
    <sheet name="RatioTesoreria" sheetId="7" r:id="rId3"/>
    <sheet name="Du Pont" sheetId="3" r:id="rId4"/>
    <sheet name="PMuerto" sheetId="4" r:id="rId5"/>
    <sheet name="Resumen" sheetId="11" r:id="rId6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" i="11" l="1"/>
  <c r="C3" i="11"/>
  <c r="C28" i="3"/>
  <c r="E32" i="10"/>
  <c r="C32" i="10"/>
  <c r="E21" i="10"/>
  <c r="E22" i="10"/>
  <c r="E20" i="10"/>
  <c r="E17" i="10"/>
  <c r="E18" i="10"/>
  <c r="E16" i="10"/>
  <c r="E11" i="10"/>
  <c r="E12" i="10"/>
  <c r="E10" i="10"/>
  <c r="E5" i="10"/>
  <c r="E6" i="10"/>
  <c r="E7" i="10"/>
  <c r="E8" i="10"/>
  <c r="E4" i="10"/>
  <c r="E24" i="10" l="1"/>
  <c r="E14" i="10"/>
  <c r="E12" i="7"/>
  <c r="E6" i="11" s="1"/>
  <c r="C12" i="7"/>
  <c r="C6" i="11" s="1"/>
  <c r="E28" i="3"/>
  <c r="E26" i="10" l="1"/>
  <c r="E28" i="10" s="1"/>
  <c r="E29" i="3"/>
  <c r="C29" i="3"/>
  <c r="E54" i="1"/>
  <c r="C54" i="1"/>
  <c r="E89" i="1" l="1"/>
  <c r="E84" i="1"/>
  <c r="E83" i="1"/>
  <c r="E80" i="1"/>
  <c r="E79" i="1"/>
  <c r="E76" i="1"/>
  <c r="E72" i="1"/>
  <c r="E71" i="1"/>
  <c r="E66" i="1"/>
  <c r="E65" i="1"/>
  <c r="E63" i="1"/>
  <c r="C89" i="1"/>
  <c r="C84" i="1"/>
  <c r="C83" i="1"/>
  <c r="C80" i="1"/>
  <c r="C79" i="1"/>
  <c r="C76" i="1"/>
  <c r="C72" i="1"/>
  <c r="C71" i="1"/>
  <c r="C73" i="1" s="1"/>
  <c r="C66" i="1"/>
  <c r="C65" i="1"/>
  <c r="C63" i="1"/>
  <c r="E50" i="1"/>
  <c r="E42" i="1"/>
  <c r="E36" i="1"/>
  <c r="C50" i="1"/>
  <c r="C42" i="1"/>
  <c r="C36" i="1"/>
  <c r="E85" i="1" l="1"/>
  <c r="E73" i="1"/>
  <c r="C81" i="1"/>
  <c r="E38" i="1"/>
  <c r="E44" i="1" s="1"/>
  <c r="E46" i="1" s="1"/>
  <c r="E56" i="1" s="1"/>
  <c r="E60" i="1" s="1"/>
  <c r="E4" i="4"/>
  <c r="C38" i="1"/>
  <c r="C44" i="1" s="1"/>
  <c r="C46" i="1" s="1"/>
  <c r="C56" i="1" s="1"/>
  <c r="C60" i="1" s="1"/>
  <c r="C4" i="4"/>
  <c r="E67" i="1"/>
  <c r="E69" i="1" s="1"/>
  <c r="C67" i="1"/>
  <c r="C69" i="1" s="1"/>
  <c r="C75" i="1" s="1"/>
  <c r="C77" i="1" s="1"/>
  <c r="C85" i="1"/>
  <c r="E81" i="1"/>
  <c r="I40" i="1"/>
  <c r="E75" i="1" l="1"/>
  <c r="E77" i="1" s="1"/>
  <c r="C87" i="1"/>
  <c r="C91" i="1" s="1"/>
  <c r="E87" i="1"/>
  <c r="E91" i="1" s="1"/>
  <c r="E3" i="4"/>
  <c r="C3" i="4"/>
  <c r="E3" i="3"/>
  <c r="C3" i="3"/>
  <c r="E3" i="7"/>
  <c r="C3" i="7"/>
  <c r="E3" i="10"/>
  <c r="C3" i="10"/>
  <c r="E13" i="4" l="1"/>
  <c r="E7" i="4"/>
  <c r="C13" i="4"/>
  <c r="C7" i="4"/>
  <c r="E27" i="3"/>
  <c r="E21" i="3"/>
  <c r="E14" i="3"/>
  <c r="E10" i="3"/>
  <c r="C27" i="3"/>
  <c r="C21" i="3"/>
  <c r="C14" i="3"/>
  <c r="C10" i="3"/>
  <c r="E6" i="4"/>
  <c r="C6" i="4"/>
  <c r="E4" i="3"/>
  <c r="C4" i="3"/>
  <c r="C31" i="1"/>
  <c r="E27" i="1"/>
  <c r="E5" i="7" s="1"/>
  <c r="E9" i="7" s="1"/>
  <c r="C27" i="1"/>
  <c r="C5" i="7" s="1"/>
  <c r="C9" i="7" s="1"/>
  <c r="E22" i="1"/>
  <c r="C22" i="1"/>
  <c r="E15" i="1"/>
  <c r="E8" i="7" s="1"/>
  <c r="C15" i="1"/>
  <c r="C4" i="7" s="1"/>
  <c r="E9" i="1"/>
  <c r="C9" i="1"/>
  <c r="E31" i="1"/>
  <c r="A22" i="3"/>
  <c r="A21" i="3"/>
  <c r="A15" i="3"/>
  <c r="A14" i="3"/>
  <c r="A11" i="3"/>
  <c r="A10" i="3"/>
  <c r="C30" i="10" l="1"/>
  <c r="C9" i="11" s="1"/>
  <c r="E30" i="10"/>
  <c r="E9" i="11" s="1"/>
  <c r="E15" i="4"/>
  <c r="C15" i="4"/>
  <c r="E8" i="3"/>
  <c r="C8" i="3"/>
  <c r="E7" i="3"/>
  <c r="C7" i="3"/>
  <c r="E31" i="3"/>
  <c r="C6" i="7"/>
  <c r="C4" i="11" s="1"/>
  <c r="E10" i="7"/>
  <c r="E5" i="11" s="1"/>
  <c r="C9" i="4"/>
  <c r="C11" i="4" s="1"/>
  <c r="C17" i="4" s="1"/>
  <c r="C18" i="11" s="1"/>
  <c r="E9" i="4"/>
  <c r="E11" i="4" s="1"/>
  <c r="E17" i="4" s="1"/>
  <c r="E18" i="11" s="1"/>
  <c r="E4" i="7"/>
  <c r="E6" i="7" s="1"/>
  <c r="E4" i="11" s="1"/>
  <c r="C8" i="7"/>
  <c r="C10" i="7" s="1"/>
  <c r="C5" i="11" s="1"/>
  <c r="E29" i="1"/>
  <c r="E22" i="3" s="1"/>
  <c r="E23" i="3" s="1"/>
  <c r="E10" i="11" s="1"/>
  <c r="E17" i="1"/>
  <c r="E16" i="3" s="1"/>
  <c r="C17" i="1"/>
  <c r="C16" i="3" s="1"/>
  <c r="C29" i="1"/>
  <c r="C22" i="3" s="1"/>
  <c r="C23" i="3" s="1"/>
  <c r="C10" i="11" s="1"/>
  <c r="E15" i="3" l="1"/>
  <c r="E17" i="3"/>
  <c r="E14" i="11" s="1"/>
  <c r="E5" i="3"/>
  <c r="C17" i="3"/>
  <c r="C14" i="11" s="1"/>
  <c r="C15" i="3"/>
  <c r="C5" i="3"/>
  <c r="E6" i="3" l="1"/>
  <c r="C6" i="3"/>
  <c r="E11" i="3" l="1"/>
  <c r="E12" i="3" s="1"/>
  <c r="C11" i="3"/>
  <c r="C12" i="3" s="1"/>
  <c r="C19" i="3" l="1"/>
  <c r="C15" i="11" s="1"/>
  <c r="C13" i="11"/>
  <c r="E19" i="3"/>
  <c r="E25" i="3" s="1"/>
  <c r="E13" i="11"/>
  <c r="C25" i="3"/>
  <c r="E15" i="11" l="1"/>
</calcChain>
</file>

<file path=xl/sharedStrings.xml><?xml version="1.0" encoding="utf-8"?>
<sst xmlns="http://schemas.openxmlformats.org/spreadsheetml/2006/main" count="136" uniqueCount="95">
  <si>
    <t>Inmovilizaciones inmateriales</t>
  </si>
  <si>
    <t>Inmovilizaciones materiales</t>
  </si>
  <si>
    <t>Total Activo Fijo</t>
  </si>
  <si>
    <t>Existencias</t>
  </si>
  <si>
    <t>Deudores</t>
  </si>
  <si>
    <t>Tesorería</t>
  </si>
  <si>
    <t>Total Activo Circulante</t>
  </si>
  <si>
    <t>Total Activo</t>
  </si>
  <si>
    <t>Total Pasivo a Largo Plazo</t>
  </si>
  <si>
    <t>Proveedores</t>
  </si>
  <si>
    <t>Bancos y otros proveedores financieros a corto plazo</t>
  </si>
  <si>
    <t>Otros acreedores</t>
  </si>
  <si>
    <t>Total Pasivo a Corto Plazo</t>
  </si>
  <si>
    <t>Total Pasivo</t>
  </si>
  <si>
    <t>Conceptos de Balance</t>
  </si>
  <si>
    <t>Conceptos de Cuenta de resultados</t>
  </si>
  <si>
    <t>Ingresos de explotación</t>
  </si>
  <si>
    <t>Coste de mercancias vendidas</t>
  </si>
  <si>
    <t>Margen Bruto</t>
  </si>
  <si>
    <t>Gastos de personal</t>
  </si>
  <si>
    <t>Amortizaciones</t>
  </si>
  <si>
    <t>Otros Gastos de Explotación</t>
  </si>
  <si>
    <t>Total Gastos Fijos</t>
  </si>
  <si>
    <t>Otros gastos variables</t>
  </si>
  <si>
    <t>Total Gastos Variables</t>
  </si>
  <si>
    <t>Resultado de las operaciones</t>
  </si>
  <si>
    <t>Ingresos Financieros</t>
  </si>
  <si>
    <t>Gastos financieros y asimilados</t>
  </si>
  <si>
    <t>Resultados financieros</t>
  </si>
  <si>
    <t>Ingresos extraordinarios</t>
  </si>
  <si>
    <t>Gastos extraordinarios</t>
  </si>
  <si>
    <t>Resultados extraordinarios</t>
  </si>
  <si>
    <t>Resultado neto</t>
  </si>
  <si>
    <t>Resultado neto antes de Impuestos</t>
  </si>
  <si>
    <t>Impuestos</t>
  </si>
  <si>
    <t>EBITDA</t>
  </si>
  <si>
    <t>Fondo de Maniobra</t>
  </si>
  <si>
    <t>Análisis Du Pont</t>
  </si>
  <si>
    <t>Rentabilidad sobre Ventas</t>
  </si>
  <si>
    <t>Rotación de Activos</t>
  </si>
  <si>
    <t>Apalancamiento financiero</t>
  </si>
  <si>
    <t>Rentabilidad sobre Activos</t>
  </si>
  <si>
    <t>Rentabilidad sobre Fondos Propios</t>
  </si>
  <si>
    <t>Margen bruto (% sobre venta)</t>
  </si>
  <si>
    <t>EBITDA (% sobre venta)</t>
  </si>
  <si>
    <t>Resultado operaciones (% sobre venta)</t>
  </si>
  <si>
    <t>Resultados financieros (% sobre venta)</t>
  </si>
  <si>
    <t>Resultados extraordinarios (% sobre venta)</t>
  </si>
  <si>
    <t>Puento Muerto</t>
  </si>
  <si>
    <t>Gastos Variables (% sobre ventas)</t>
  </si>
  <si>
    <t>Gastos financieros</t>
  </si>
  <si>
    <t>Devoluciones de préstamos</t>
  </si>
  <si>
    <t>Total salidas de dinero</t>
  </si>
  <si>
    <t>Gastos fijos (sin amortizaciones)</t>
  </si>
  <si>
    <t>Punto Muerto de Cobros y Pagos</t>
  </si>
  <si>
    <t>Umbral de Rentabilidad</t>
  </si>
  <si>
    <t>Activo Circulante</t>
  </si>
  <si>
    <t>Días de cobro</t>
  </si>
  <si>
    <t>Días de pago</t>
  </si>
  <si>
    <t>Días de existencias</t>
  </si>
  <si>
    <t>Ratios tesorería</t>
  </si>
  <si>
    <t>Activo Circulante/Pasivo circulante (Current Ratio)(Ratio de Solvencia)</t>
  </si>
  <si>
    <t>Activo Circulante - Existencias</t>
  </si>
  <si>
    <t>(Activo Circulante-Existencias)/Pasivo Circulante (Quick Ratio) (Ratio de liquidez)</t>
  </si>
  <si>
    <t>Pasivo Circulante</t>
  </si>
  <si>
    <t>Rentabilidad sobre ventas</t>
  </si>
  <si>
    <t>NOF</t>
  </si>
  <si>
    <t>Total Activo (excepto tesorería)</t>
  </si>
  <si>
    <t>Inversiones en empresas del grupo y asociadas</t>
  </si>
  <si>
    <t>Inversiones financieras a largo plazo</t>
  </si>
  <si>
    <t>Deudas con entidades de crédito</t>
  </si>
  <si>
    <t>Otros pasivos financieros</t>
  </si>
  <si>
    <t>Evolución ventas</t>
  </si>
  <si>
    <t>Días de caja</t>
  </si>
  <si>
    <t>Comprobación</t>
  </si>
  <si>
    <t>Nº personas</t>
  </si>
  <si>
    <t>Coste/persona</t>
  </si>
  <si>
    <t>NOTAS Y ACCIONES</t>
  </si>
  <si>
    <t>Inversiones Financieras c/P</t>
  </si>
  <si>
    <t>Otros activos a largo plazo</t>
  </si>
  <si>
    <t>Patrimonio neto</t>
  </si>
  <si>
    <t>Origen y aplicación (-) de fondos a largo plazo</t>
  </si>
  <si>
    <t>Origen y aplicación (-) de fondos a corto plazo</t>
  </si>
  <si>
    <t>Aumento o descenso (-) de Tesorería</t>
  </si>
  <si>
    <t>Superavit o Déficit (-) de venta real sobre punto muerto</t>
  </si>
  <si>
    <t>Empresa XXXX</t>
  </si>
  <si>
    <t>Ratio de Solvencia</t>
  </si>
  <si>
    <t>Ratio de Liquidez</t>
  </si>
  <si>
    <t>Estructura de balance</t>
  </si>
  <si>
    <t>Rentabilidad</t>
  </si>
  <si>
    <t>Rentabilidad sobre activos</t>
  </si>
  <si>
    <t>Riesgo de negocio</t>
  </si>
  <si>
    <t>Análisis económico y financiero - Resumen</t>
  </si>
  <si>
    <t>Punto muerto de cobros y pagos</t>
  </si>
  <si>
    <t>Rotación sobre 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</si>
</sst>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_-* #,##0.00\ [$€-C0A]_-;\-* #,##0.00\ [$€-C0A]_-;_-* &quot;-&quot;??\ [$€-C0A]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1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5" fillId="0" borderId="0" xfId="0" applyFont="1" applyAlignment="1">
      <alignment horizontal="center"/>
    </xf>
    <xf numFmtId="164" fontId="2" fillId="2" borderId="0" xfId="3" applyNumberFormat="1"/>
    <xf numFmtId="164" fontId="3" fillId="3" borderId="1" xfId="4" applyNumberFormat="1"/>
    <xf numFmtId="164" fontId="0" fillId="0" borderId="0" xfId="0" applyNumberFormat="1"/>
    <xf numFmtId="0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44" fontId="0" fillId="0" borderId="0" xfId="1" applyFont="1"/>
    <xf numFmtId="10" fontId="0" fillId="0" borderId="0" xfId="2" applyNumberFormat="1" applyFont="1"/>
    <xf numFmtId="2" fontId="0" fillId="0" borderId="0" xfId="0" applyNumberFormat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4" fontId="0" fillId="0" borderId="0" xfId="1" applyFont="1" applyAlignment="1">
      <alignment vertical="center" wrapText="1"/>
    </xf>
    <xf numFmtId="0" fontId="4" fillId="0" borderId="0" xfId="0" applyFont="1" applyAlignment="1">
      <alignment vertical="center" wrapText="1"/>
    </xf>
    <xf numFmtId="2" fontId="4" fillId="0" borderId="0" xfId="0" applyNumberFormat="1" applyFont="1" applyAlignment="1">
      <alignment vertical="center" wrapText="1"/>
    </xf>
    <xf numFmtId="44" fontId="0" fillId="0" borderId="0" xfId="0" applyNumberFormat="1" applyAlignment="1">
      <alignment vertical="center" wrapText="1"/>
    </xf>
    <xf numFmtId="0" fontId="4" fillId="0" borderId="0" xfId="0" applyFont="1"/>
    <xf numFmtId="44" fontId="4" fillId="0" borderId="0" xfId="1" applyFont="1"/>
    <xf numFmtId="2" fontId="4" fillId="0" borderId="0" xfId="0" applyNumberFormat="1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10" fontId="3" fillId="3" borderId="1" xfId="2" applyNumberFormat="1" applyFont="1" applyFill="1" applyBorder="1"/>
    <xf numFmtId="8" fontId="0" fillId="0" borderId="0" xfId="0" applyNumberFormat="1"/>
    <xf numFmtId="8" fontId="0" fillId="0" borderId="0" xfId="1" applyNumberFormat="1" applyFont="1"/>
    <xf numFmtId="8" fontId="4" fillId="0" borderId="0" xfId="0" applyNumberFormat="1" applyFont="1"/>
    <xf numFmtId="0" fontId="6" fillId="0" borderId="0" xfId="0" applyFont="1" applyAlignment="1"/>
    <xf numFmtId="2" fontId="0" fillId="0" borderId="0" xfId="0" applyNumberFormat="1" applyFont="1" applyAlignment="1">
      <alignment vertical="center" wrapText="1"/>
    </xf>
    <xf numFmtId="0" fontId="0" fillId="0" borderId="0" xfId="0" applyFont="1"/>
    <xf numFmtId="2" fontId="0" fillId="0" borderId="0" xfId="0" applyNumberFormat="1" applyFont="1"/>
    <xf numFmtId="0" fontId="6" fillId="0" borderId="0" xfId="0" applyFont="1" applyAlignment="1">
      <alignment horizontal="center"/>
    </xf>
  </cellXfs>
  <cellStyles count="11">
    <cellStyle name="Bueno" xfId="3" builtinId="26"/>
    <cellStyle name="Cálculo" xfId="4" builtinId="22"/>
    <cellStyle name="Hipervínculo" xfId="5" builtinId="8" hidden="1"/>
    <cellStyle name="Hipervínculo" xfId="7" builtinId="8" hidden="1"/>
    <cellStyle name="Hipervínculo" xfId="9" builtinId="8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Moneda" xfId="1" builtinId="4"/>
    <cellStyle name="Normal" xfId="0" builtinId="0"/>
    <cellStyle name="Porcentaje" xfId="2" builtinId="5"/>
  </cellStyles>
  <dxfs count="7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Evolución Componentes</a:t>
            </a:r>
            <a:r>
              <a:rPr lang="en-US" baseline="0"/>
              <a:t> Margen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'Du Pont'!$A$12</c:f>
              <c:strCache>
                <c:ptCount val="1"/>
                <c:pt idx="0">
                  <c:v>Rentabilidad sobre Ventas</c:v>
                </c:pt>
              </c:strCache>
            </c:strRef>
          </c:tx>
          <c:invertIfNegative val="0"/>
          <c:cat>
            <c:numRef>
              <c:f>'Du Pont'!$C$3:$F$3</c:f>
              <c:numCache>
                <c:formatCode>General</c:formatCode>
                <c:ptCount val="4"/>
                <c:pt idx="0">
                  <c:v>2020</c:v>
                </c:pt>
                <c:pt idx="2">
                  <c:v>2021</c:v>
                </c:pt>
              </c:numCache>
            </c:numRef>
          </c:cat>
          <c:val>
            <c:numRef>
              <c:f>'Du Pont'!$C$12:$F$12</c:f>
              <c:numCache>
                <c:formatCode>General</c:formatCode>
                <c:ptCount val="4"/>
                <c:pt idx="0" formatCode="0.00%">
                  <c:v>0</c:v>
                </c:pt>
                <c:pt idx="2" formatCode="0.0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3C-404C-96AE-720FA09DC6F0}"/>
            </c:ext>
          </c:extLst>
        </c:ser>
        <c:ser>
          <c:idx val="1"/>
          <c:order val="1"/>
          <c:tx>
            <c:strRef>
              <c:f>'Du Pont'!$A$17</c:f>
              <c:strCache>
                <c:ptCount val="1"/>
                <c:pt idx="0">
                  <c:v>Rotación de Activos</c:v>
                </c:pt>
              </c:strCache>
            </c:strRef>
          </c:tx>
          <c:invertIfNegative val="0"/>
          <c:cat>
            <c:numRef>
              <c:f>'Du Pont'!$C$3:$F$3</c:f>
              <c:numCache>
                <c:formatCode>General</c:formatCode>
                <c:ptCount val="4"/>
                <c:pt idx="0">
                  <c:v>2020</c:v>
                </c:pt>
                <c:pt idx="2">
                  <c:v>2021</c:v>
                </c:pt>
              </c:numCache>
            </c:numRef>
          </c:cat>
          <c:val>
            <c:numRef>
              <c:f>'Du Pont'!$C$17:$F$17</c:f>
              <c:numCache>
                <c:formatCode>General</c:formatCode>
                <c:ptCount val="4"/>
                <c:pt idx="0" formatCode="0.00">
                  <c:v>0</c:v>
                </c:pt>
                <c:pt idx="2" formatCode="0.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3C-404C-96AE-720FA09DC6F0}"/>
            </c:ext>
          </c:extLst>
        </c:ser>
        <c:ser>
          <c:idx val="2"/>
          <c:order val="2"/>
          <c:tx>
            <c:strRef>
              <c:f>'Du Pont'!$A$23</c:f>
              <c:strCache>
                <c:ptCount val="1"/>
                <c:pt idx="0">
                  <c:v>Apalancamiento financiero</c:v>
                </c:pt>
              </c:strCache>
            </c:strRef>
          </c:tx>
          <c:invertIfNegative val="0"/>
          <c:cat>
            <c:numRef>
              <c:f>'Du Pont'!$C$3:$F$3</c:f>
              <c:numCache>
                <c:formatCode>General</c:formatCode>
                <c:ptCount val="4"/>
                <c:pt idx="0">
                  <c:v>2020</c:v>
                </c:pt>
                <c:pt idx="2">
                  <c:v>2021</c:v>
                </c:pt>
              </c:numCache>
            </c:numRef>
          </c:cat>
          <c:val>
            <c:numRef>
              <c:f>'Du Pont'!$C$23:$F$23</c:f>
              <c:numCache>
                <c:formatCode>General</c:formatCode>
                <c:ptCount val="4"/>
                <c:pt idx="0" formatCode="0.00">
                  <c:v>0</c:v>
                </c:pt>
                <c:pt idx="2" formatCode="0.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3C-404C-96AE-720FA09DC6F0}"/>
            </c:ext>
          </c:extLst>
        </c:ser>
        <c:ser>
          <c:idx val="3"/>
          <c:order val="3"/>
          <c:tx>
            <c:strRef>
              <c:f>'Du Pont'!$A$25</c:f>
              <c:strCache>
                <c:ptCount val="1"/>
                <c:pt idx="0">
                  <c:v>Rentabilidad sobre Fondos Propios</c:v>
                </c:pt>
              </c:strCache>
            </c:strRef>
          </c:tx>
          <c:invertIfNegative val="0"/>
          <c:cat>
            <c:numRef>
              <c:f>'Du Pont'!$C$3:$F$3</c:f>
              <c:numCache>
                <c:formatCode>General</c:formatCode>
                <c:ptCount val="4"/>
                <c:pt idx="0">
                  <c:v>2020</c:v>
                </c:pt>
                <c:pt idx="2">
                  <c:v>2021</c:v>
                </c:pt>
              </c:numCache>
            </c:numRef>
          </c:cat>
          <c:val>
            <c:numRef>
              <c:f>'Du Pont'!$C$25:$F$25</c:f>
              <c:numCache>
                <c:formatCode>General</c:formatCode>
                <c:ptCount val="4"/>
                <c:pt idx="0" formatCode="0.00%">
                  <c:v>0</c:v>
                </c:pt>
                <c:pt idx="2" formatCode="0.00%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3C-404C-96AE-720FA09DC6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898088512"/>
        <c:axId val="-830300640"/>
        <c:axId val="0"/>
      </c:bar3DChart>
      <c:catAx>
        <c:axId val="-89808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830300640"/>
        <c:crosses val="autoZero"/>
        <c:auto val="1"/>
        <c:lblAlgn val="ctr"/>
        <c:lblOffset val="100"/>
        <c:noMultiLvlLbl val="0"/>
      </c:catAx>
      <c:valAx>
        <c:axId val="-830300640"/>
        <c:scaling>
          <c:orientation val="minMax"/>
        </c:scaling>
        <c:delete val="0"/>
        <c:axPos val="l"/>
        <c:majorGridlines/>
        <c:numFmt formatCode="0.00%" sourceLinked="1"/>
        <c:majorTickMark val="none"/>
        <c:minorTickMark val="none"/>
        <c:tickLblPos val="nextTo"/>
        <c:crossAx val="-898088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0</xdr:row>
      <xdr:rowOff>209550</xdr:rowOff>
    </xdr:from>
    <xdr:to>
      <xdr:col>14</xdr:col>
      <xdr:colOff>762000</xdr:colOff>
      <xdr:row>30</xdr:row>
      <xdr:rowOff>165100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1"/>
  <sheetViews>
    <sheetView tabSelected="1" topLeftCell="A25" workbookViewId="0">
      <selection activeCell="E33" sqref="E33"/>
    </sheetView>
  </sheetViews>
  <sheetFormatPr baseColWidth="10" defaultRowHeight="15" x14ac:dyDescent="0.2"/>
  <cols>
    <col min="1" max="1" width="62.83203125" customWidth="1"/>
    <col min="2" max="2" width="1.6640625" customWidth="1"/>
    <col min="3" max="3" width="14.33203125" customWidth="1"/>
    <col min="4" max="4" width="1.6640625" customWidth="1"/>
    <col min="5" max="5" width="14.33203125" customWidth="1"/>
    <col min="6" max="6" width="1.6640625" customWidth="1"/>
    <col min="7" max="8" width="0" hidden="1" customWidth="1"/>
    <col min="9" max="9" width="12.6640625" hidden="1" customWidth="1"/>
    <col min="10" max="10" width="106.6640625" customWidth="1"/>
  </cols>
  <sheetData>
    <row r="1" spans="1:10" ht="19" x14ac:dyDescent="0.25">
      <c r="A1" s="25" t="s">
        <v>85</v>
      </c>
      <c r="B1" s="25"/>
      <c r="C1" s="25"/>
      <c r="D1" s="25"/>
      <c r="E1" s="25"/>
      <c r="F1" s="25"/>
    </row>
    <row r="3" spans="1:10" ht="16" x14ac:dyDescent="0.2">
      <c r="A3" s="1" t="s">
        <v>14</v>
      </c>
      <c r="B3" s="1"/>
      <c r="C3" s="5">
        <v>2020</v>
      </c>
      <c r="D3" s="1">
        <v>2020</v>
      </c>
      <c r="E3" s="5">
        <v>2021</v>
      </c>
      <c r="F3" s="1"/>
      <c r="J3" s="6" t="s">
        <v>77</v>
      </c>
    </row>
    <row r="4" spans="1:10" x14ac:dyDescent="0.2">
      <c r="A4" t="s">
        <v>0</v>
      </c>
      <c r="C4" s="2"/>
      <c r="E4" s="2"/>
    </row>
    <row r="5" spans="1:10" x14ac:dyDescent="0.2">
      <c r="A5" t="s">
        <v>1</v>
      </c>
      <c r="C5" s="2"/>
      <c r="E5" s="2"/>
    </row>
    <row r="6" spans="1:10" x14ac:dyDescent="0.2">
      <c r="A6" t="s">
        <v>68</v>
      </c>
      <c r="C6" s="2"/>
      <c r="E6" s="2"/>
    </row>
    <row r="7" spans="1:10" x14ac:dyDescent="0.2">
      <c r="A7" t="s">
        <v>69</v>
      </c>
      <c r="C7" s="2"/>
      <c r="E7" s="2"/>
    </row>
    <row r="8" spans="1:10" x14ac:dyDescent="0.2">
      <c r="A8" t="s">
        <v>79</v>
      </c>
      <c r="C8" s="2"/>
      <c r="E8" s="2"/>
    </row>
    <row r="9" spans="1:10" x14ac:dyDescent="0.2">
      <c r="A9" t="s">
        <v>2</v>
      </c>
      <c r="C9" s="3">
        <f>SUM(C4:C8)</f>
        <v>0</v>
      </c>
      <c r="E9" s="3">
        <f>SUM(E4:E8)</f>
        <v>0</v>
      </c>
    </row>
    <row r="10" spans="1:10" x14ac:dyDescent="0.2">
      <c r="C10" s="4"/>
      <c r="E10" s="4"/>
    </row>
    <row r="11" spans="1:10" x14ac:dyDescent="0.2">
      <c r="A11" t="s">
        <v>3</v>
      </c>
      <c r="C11" s="2"/>
      <c r="E11" s="2"/>
    </row>
    <row r="12" spans="1:10" x14ac:dyDescent="0.2">
      <c r="A12" t="s">
        <v>4</v>
      </c>
      <c r="C12" s="2"/>
      <c r="E12" s="2"/>
    </row>
    <row r="13" spans="1:10" x14ac:dyDescent="0.2">
      <c r="A13" t="s">
        <v>78</v>
      </c>
      <c r="C13" s="2"/>
      <c r="E13" s="2"/>
    </row>
    <row r="14" spans="1:10" x14ac:dyDescent="0.2">
      <c r="A14" t="s">
        <v>5</v>
      </c>
      <c r="C14" s="2"/>
      <c r="E14" s="2"/>
    </row>
    <row r="15" spans="1:10" x14ac:dyDescent="0.2">
      <c r="A15" t="s">
        <v>6</v>
      </c>
      <c r="C15" s="3">
        <f>SUM(C11:C14)</f>
        <v>0</v>
      </c>
      <c r="E15" s="3">
        <f>SUM(E11:E14)</f>
        <v>0</v>
      </c>
    </row>
    <row r="16" spans="1:10" x14ac:dyDescent="0.2">
      <c r="C16" s="4"/>
      <c r="E16" s="4"/>
    </row>
    <row r="17" spans="1:6" x14ac:dyDescent="0.2">
      <c r="A17" t="s">
        <v>7</v>
      </c>
      <c r="C17" s="3">
        <f>C9+C15</f>
        <v>0</v>
      </c>
      <c r="E17" s="3">
        <f>E9+E15</f>
        <v>0</v>
      </c>
    </row>
    <row r="18" spans="1:6" x14ac:dyDescent="0.2">
      <c r="C18" s="4"/>
      <c r="E18" s="4"/>
    </row>
    <row r="19" spans="1:6" x14ac:dyDescent="0.2">
      <c r="A19" t="s">
        <v>80</v>
      </c>
      <c r="C19" s="2"/>
      <c r="E19" s="2"/>
    </row>
    <row r="20" spans="1:6" x14ac:dyDescent="0.2">
      <c r="A20" t="s">
        <v>70</v>
      </c>
      <c r="C20" s="2"/>
      <c r="E20" s="2"/>
    </row>
    <row r="21" spans="1:6" x14ac:dyDescent="0.2">
      <c r="A21" t="s">
        <v>71</v>
      </c>
      <c r="C21" s="2"/>
      <c r="E21" s="2"/>
    </row>
    <row r="22" spans="1:6" x14ac:dyDescent="0.2">
      <c r="A22" t="s">
        <v>8</v>
      </c>
      <c r="C22" s="3">
        <f>SUM(C19:C21)</f>
        <v>0</v>
      </c>
      <c r="E22" s="3">
        <f>SUM(E19:E21)</f>
        <v>0</v>
      </c>
    </row>
    <row r="23" spans="1:6" x14ac:dyDescent="0.2">
      <c r="C23" s="4"/>
      <c r="E23" s="4"/>
    </row>
    <row r="24" spans="1:6" x14ac:dyDescent="0.2">
      <c r="A24" t="s">
        <v>9</v>
      </c>
      <c r="C24" s="2"/>
      <c r="E24" s="2"/>
    </row>
    <row r="25" spans="1:6" x14ac:dyDescent="0.2">
      <c r="A25" t="s">
        <v>10</v>
      </c>
      <c r="C25" s="2"/>
      <c r="E25" s="2"/>
    </row>
    <row r="26" spans="1:6" x14ac:dyDescent="0.2">
      <c r="A26" t="s">
        <v>11</v>
      </c>
      <c r="C26" s="2"/>
      <c r="E26" s="2"/>
    </row>
    <row r="27" spans="1:6" x14ac:dyDescent="0.2">
      <c r="A27" t="s">
        <v>12</v>
      </c>
      <c r="C27" s="3">
        <f>SUM(C24:C26)</f>
        <v>0</v>
      </c>
      <c r="E27" s="3">
        <f>SUM(E24:E26)</f>
        <v>0</v>
      </c>
    </row>
    <row r="28" spans="1:6" x14ac:dyDescent="0.2">
      <c r="C28" s="4"/>
      <c r="E28" s="4"/>
    </row>
    <row r="29" spans="1:6" x14ac:dyDescent="0.2">
      <c r="A29" t="s">
        <v>13</v>
      </c>
      <c r="C29" s="3">
        <f>C22+C27</f>
        <v>0</v>
      </c>
      <c r="E29" s="3">
        <f>E22+E27</f>
        <v>0</v>
      </c>
    </row>
    <row r="30" spans="1:6" x14ac:dyDescent="0.2">
      <c r="C30" s="4"/>
      <c r="E30" s="4"/>
    </row>
    <row r="31" spans="1:6" ht="16" x14ac:dyDescent="0.2">
      <c r="A31" s="1" t="s">
        <v>15</v>
      </c>
      <c r="B31" s="1"/>
      <c r="C31" s="5">
        <f>C3</f>
        <v>2020</v>
      </c>
      <c r="D31" s="1"/>
      <c r="E31" s="5">
        <f>E3</f>
        <v>2021</v>
      </c>
      <c r="F31" s="1"/>
    </row>
    <row r="32" spans="1:6" x14ac:dyDescent="0.2">
      <c r="A32" t="s">
        <v>16</v>
      </c>
      <c r="C32" s="2"/>
      <c r="E32" s="2"/>
    </row>
    <row r="33" spans="1:9" x14ac:dyDescent="0.2">
      <c r="C33" s="4"/>
      <c r="E33" s="4"/>
    </row>
    <row r="34" spans="1:9" x14ac:dyDescent="0.2">
      <c r="A34" t="s">
        <v>17</v>
      </c>
      <c r="C34" s="2"/>
      <c r="E34" s="2"/>
    </row>
    <row r="35" spans="1:9" x14ac:dyDescent="0.2">
      <c r="A35" t="s">
        <v>23</v>
      </c>
      <c r="C35" s="2"/>
      <c r="E35" s="2"/>
    </row>
    <row r="36" spans="1:9" x14ac:dyDescent="0.2">
      <c r="A36" t="s">
        <v>24</v>
      </c>
      <c r="C36" s="3">
        <f>SUM(C34:C35)</f>
        <v>0</v>
      </c>
      <c r="E36" s="3">
        <f>SUM(E34:E35)</f>
        <v>0</v>
      </c>
    </row>
    <row r="37" spans="1:9" x14ac:dyDescent="0.2">
      <c r="C37" s="4"/>
      <c r="E37" s="4"/>
    </row>
    <row r="38" spans="1:9" x14ac:dyDescent="0.2">
      <c r="A38" t="s">
        <v>18</v>
      </c>
      <c r="C38" s="3">
        <f>C32+C36</f>
        <v>0</v>
      </c>
      <c r="E38" s="3">
        <f>E32+E36</f>
        <v>0</v>
      </c>
    </row>
    <row r="39" spans="1:9" x14ac:dyDescent="0.2">
      <c r="C39" s="4"/>
      <c r="E39" s="4"/>
      <c r="H39" t="s">
        <v>75</v>
      </c>
      <c r="I39" t="s">
        <v>76</v>
      </c>
    </row>
    <row r="40" spans="1:9" x14ac:dyDescent="0.2">
      <c r="A40" t="s">
        <v>19</v>
      </c>
      <c r="C40" s="2"/>
      <c r="E40" s="2"/>
      <c r="H40">
        <v>19</v>
      </c>
      <c r="I40" s="4" t="e">
        <f>#REF!/H40</f>
        <v>#REF!</v>
      </c>
    </row>
    <row r="41" spans="1:9" x14ac:dyDescent="0.2">
      <c r="A41" t="s">
        <v>21</v>
      </c>
      <c r="C41" s="2"/>
      <c r="E41" s="2"/>
    </row>
    <row r="42" spans="1:9" x14ac:dyDescent="0.2">
      <c r="A42" t="s">
        <v>22</v>
      </c>
      <c r="C42" s="3">
        <f>SUM(C40:C41)</f>
        <v>0</v>
      </c>
      <c r="E42" s="3">
        <f>SUM(E40:E41)</f>
        <v>0</v>
      </c>
    </row>
    <row r="43" spans="1:9" x14ac:dyDescent="0.2">
      <c r="C43" s="4"/>
      <c r="E43" s="4"/>
    </row>
    <row r="44" spans="1:9" x14ac:dyDescent="0.2">
      <c r="A44" t="s">
        <v>35</v>
      </c>
      <c r="C44" s="3">
        <f>C38+C42</f>
        <v>0</v>
      </c>
      <c r="E44" s="3">
        <f>E38+E42</f>
        <v>0</v>
      </c>
    </row>
    <row r="45" spans="1:9" x14ac:dyDescent="0.2">
      <c r="A45" t="s">
        <v>20</v>
      </c>
      <c r="C45" s="2"/>
      <c r="E45" s="2"/>
    </row>
    <row r="46" spans="1:9" x14ac:dyDescent="0.2">
      <c r="A46" t="s">
        <v>25</v>
      </c>
      <c r="C46" s="3">
        <f>C44+C45</f>
        <v>0</v>
      </c>
      <c r="E46" s="3">
        <f>E44+E45</f>
        <v>0</v>
      </c>
    </row>
    <row r="47" spans="1:9" x14ac:dyDescent="0.2">
      <c r="C47" s="4"/>
      <c r="E47" s="4"/>
    </row>
    <row r="48" spans="1:9" x14ac:dyDescent="0.2">
      <c r="A48" t="s">
        <v>26</v>
      </c>
      <c r="C48" s="2"/>
      <c r="E48" s="2"/>
    </row>
    <row r="49" spans="1:6" x14ac:dyDescent="0.2">
      <c r="A49" t="s">
        <v>27</v>
      </c>
      <c r="C49" s="2"/>
      <c r="E49" s="2"/>
    </row>
    <row r="50" spans="1:6" x14ac:dyDescent="0.2">
      <c r="A50" t="s">
        <v>28</v>
      </c>
      <c r="C50" s="3">
        <f>C48+C49</f>
        <v>0</v>
      </c>
      <c r="E50" s="3">
        <f>E48+E49</f>
        <v>0</v>
      </c>
    </row>
    <row r="51" spans="1:6" x14ac:dyDescent="0.2">
      <c r="C51" s="4"/>
      <c r="E51" s="4"/>
    </row>
    <row r="52" spans="1:6" x14ac:dyDescent="0.2">
      <c r="A52" t="s">
        <v>29</v>
      </c>
      <c r="C52" s="2"/>
      <c r="E52" s="2"/>
    </row>
    <row r="53" spans="1:6" x14ac:dyDescent="0.2">
      <c r="A53" t="s">
        <v>30</v>
      </c>
      <c r="C53" s="2"/>
      <c r="E53" s="2"/>
    </row>
    <row r="54" spans="1:6" x14ac:dyDescent="0.2">
      <c r="A54" t="s">
        <v>31</v>
      </c>
      <c r="C54" s="3">
        <f>C52+C53</f>
        <v>0</v>
      </c>
      <c r="E54" s="3">
        <f>E52+E53</f>
        <v>0</v>
      </c>
    </row>
    <row r="55" spans="1:6" x14ac:dyDescent="0.2">
      <c r="C55" s="4"/>
      <c r="E55" s="4"/>
    </row>
    <row r="56" spans="1:6" x14ac:dyDescent="0.2">
      <c r="A56" t="s">
        <v>33</v>
      </c>
      <c r="C56" s="3">
        <f>C46+C50+C54</f>
        <v>0</v>
      </c>
      <c r="E56" s="3">
        <f>E46+E50+E54</f>
        <v>0</v>
      </c>
    </row>
    <row r="57" spans="1:6" x14ac:dyDescent="0.2">
      <c r="C57" s="4"/>
      <c r="E57" s="4"/>
    </row>
    <row r="58" spans="1:6" x14ac:dyDescent="0.2">
      <c r="A58" t="s">
        <v>34</v>
      </c>
      <c r="C58" s="2"/>
      <c r="E58" s="2"/>
    </row>
    <row r="59" spans="1:6" x14ac:dyDescent="0.2">
      <c r="C59" s="4"/>
      <c r="E59" s="4"/>
    </row>
    <row r="60" spans="1:6" x14ac:dyDescent="0.2">
      <c r="A60" t="s">
        <v>32</v>
      </c>
      <c r="C60" s="3">
        <f>C56+C58</f>
        <v>0</v>
      </c>
      <c r="E60" s="3">
        <f>E56+E58</f>
        <v>0</v>
      </c>
    </row>
    <row r="62" spans="1:6" ht="16" x14ac:dyDescent="0.2">
      <c r="A62" s="1" t="s">
        <v>15</v>
      </c>
      <c r="B62" s="1"/>
      <c r="C62" s="5">
        <v>2019</v>
      </c>
      <c r="D62" s="1"/>
      <c r="E62" s="5">
        <v>2020</v>
      </c>
      <c r="F62" s="1"/>
    </row>
    <row r="63" spans="1:6" x14ac:dyDescent="0.2">
      <c r="A63" t="s">
        <v>16</v>
      </c>
      <c r="C63" s="8" t="e">
        <f>C32/C$32</f>
        <v>#DIV/0!</v>
      </c>
      <c r="E63" s="8" t="e">
        <f>E32/E$32</f>
        <v>#DIV/0!</v>
      </c>
    </row>
    <row r="64" spans="1:6" x14ac:dyDescent="0.2">
      <c r="C64" s="8"/>
      <c r="E64" s="8"/>
    </row>
    <row r="65" spans="1:5" x14ac:dyDescent="0.2">
      <c r="A65" t="s">
        <v>17</v>
      </c>
      <c r="C65" s="8" t="e">
        <f t="shared" ref="C65:E66" si="0">C34/C$32</f>
        <v>#DIV/0!</v>
      </c>
      <c r="E65" s="8" t="e">
        <f t="shared" si="0"/>
        <v>#DIV/0!</v>
      </c>
    </row>
    <row r="66" spans="1:5" x14ac:dyDescent="0.2">
      <c r="A66" t="s">
        <v>23</v>
      </c>
      <c r="C66" s="8" t="e">
        <f t="shared" si="0"/>
        <v>#DIV/0!</v>
      </c>
      <c r="E66" s="8" t="e">
        <f t="shared" si="0"/>
        <v>#DIV/0!</v>
      </c>
    </row>
    <row r="67" spans="1:5" x14ac:dyDescent="0.2">
      <c r="A67" t="s">
        <v>24</v>
      </c>
      <c r="C67" s="21" t="e">
        <f>SUM(C65:C66)</f>
        <v>#DIV/0!</v>
      </c>
      <c r="E67" s="21" t="e">
        <f>SUM(E65:E66)</f>
        <v>#DIV/0!</v>
      </c>
    </row>
    <row r="68" spans="1:5" x14ac:dyDescent="0.2">
      <c r="C68" s="8"/>
      <c r="E68" s="8"/>
    </row>
    <row r="69" spans="1:5" x14ac:dyDescent="0.2">
      <c r="A69" t="s">
        <v>18</v>
      </c>
      <c r="C69" s="21" t="e">
        <f>C63+C67</f>
        <v>#DIV/0!</v>
      </c>
      <c r="E69" s="21" t="e">
        <f>E63+E67</f>
        <v>#DIV/0!</v>
      </c>
    </row>
    <row r="70" spans="1:5" x14ac:dyDescent="0.2">
      <c r="C70" s="8"/>
      <c r="E70" s="8"/>
    </row>
    <row r="71" spans="1:5" x14ac:dyDescent="0.2">
      <c r="A71" t="s">
        <v>19</v>
      </c>
      <c r="C71" s="8" t="e">
        <f t="shared" ref="C71:E72" si="1">C40/C$32</f>
        <v>#DIV/0!</v>
      </c>
      <c r="E71" s="8" t="e">
        <f t="shared" si="1"/>
        <v>#DIV/0!</v>
      </c>
    </row>
    <row r="72" spans="1:5" x14ac:dyDescent="0.2">
      <c r="A72" t="s">
        <v>21</v>
      </c>
      <c r="C72" s="8" t="e">
        <f t="shared" si="1"/>
        <v>#DIV/0!</v>
      </c>
      <c r="E72" s="8" t="e">
        <f t="shared" si="1"/>
        <v>#DIV/0!</v>
      </c>
    </row>
    <row r="73" spans="1:5" x14ac:dyDescent="0.2">
      <c r="A73" t="s">
        <v>22</v>
      </c>
      <c r="C73" s="21" t="e">
        <f>SUM(C71:C72)</f>
        <v>#DIV/0!</v>
      </c>
      <c r="E73" s="21" t="e">
        <f>SUM(E71:E72)</f>
        <v>#DIV/0!</v>
      </c>
    </row>
    <row r="74" spans="1:5" x14ac:dyDescent="0.2">
      <c r="C74" s="8"/>
      <c r="E74" s="8"/>
    </row>
    <row r="75" spans="1:5" x14ac:dyDescent="0.2">
      <c r="A75" t="s">
        <v>35</v>
      </c>
      <c r="C75" s="21" t="e">
        <f>C69+C73</f>
        <v>#DIV/0!</v>
      </c>
      <c r="E75" s="21" t="e">
        <f>E69+E73</f>
        <v>#DIV/0!</v>
      </c>
    </row>
    <row r="76" spans="1:5" x14ac:dyDescent="0.2">
      <c r="A76" t="s">
        <v>20</v>
      </c>
      <c r="C76" s="8" t="e">
        <f>C45/C$32</f>
        <v>#DIV/0!</v>
      </c>
      <c r="E76" s="8" t="e">
        <f>E45/E$32</f>
        <v>#DIV/0!</v>
      </c>
    </row>
    <row r="77" spans="1:5" x14ac:dyDescent="0.2">
      <c r="A77" t="s">
        <v>25</v>
      </c>
      <c r="C77" s="21" t="e">
        <f>C75+C76</f>
        <v>#DIV/0!</v>
      </c>
      <c r="E77" s="21" t="e">
        <f>E75+E76</f>
        <v>#DIV/0!</v>
      </c>
    </row>
    <row r="78" spans="1:5" x14ac:dyDescent="0.2">
      <c r="C78" s="8"/>
      <c r="E78" s="8"/>
    </row>
    <row r="79" spans="1:5" x14ac:dyDescent="0.2">
      <c r="A79" t="s">
        <v>26</v>
      </c>
      <c r="C79" s="8" t="e">
        <f t="shared" ref="C79:E80" si="2">C48/C$32</f>
        <v>#DIV/0!</v>
      </c>
      <c r="E79" s="8" t="e">
        <f t="shared" si="2"/>
        <v>#DIV/0!</v>
      </c>
    </row>
    <row r="80" spans="1:5" x14ac:dyDescent="0.2">
      <c r="A80" t="s">
        <v>27</v>
      </c>
      <c r="C80" s="8" t="e">
        <f t="shared" si="2"/>
        <v>#DIV/0!</v>
      </c>
      <c r="E80" s="8" t="e">
        <f t="shared" si="2"/>
        <v>#DIV/0!</v>
      </c>
    </row>
    <row r="81" spans="1:5" x14ac:dyDescent="0.2">
      <c r="A81" t="s">
        <v>28</v>
      </c>
      <c r="C81" s="21" t="e">
        <f>C79+C80</f>
        <v>#DIV/0!</v>
      </c>
      <c r="E81" s="21" t="e">
        <f>E79+E80</f>
        <v>#DIV/0!</v>
      </c>
    </row>
    <row r="82" spans="1:5" x14ac:dyDescent="0.2">
      <c r="C82" s="8"/>
      <c r="E82" s="8"/>
    </row>
    <row r="83" spans="1:5" x14ac:dyDescent="0.2">
      <c r="A83" t="s">
        <v>29</v>
      </c>
      <c r="C83" s="8" t="e">
        <f t="shared" ref="C83:E84" si="3">C52/C$32</f>
        <v>#DIV/0!</v>
      </c>
      <c r="E83" s="8" t="e">
        <f t="shared" si="3"/>
        <v>#DIV/0!</v>
      </c>
    </row>
    <row r="84" spans="1:5" x14ac:dyDescent="0.2">
      <c r="A84" t="s">
        <v>30</v>
      </c>
      <c r="C84" s="8" t="e">
        <f t="shared" si="3"/>
        <v>#DIV/0!</v>
      </c>
      <c r="E84" s="8" t="e">
        <f t="shared" si="3"/>
        <v>#DIV/0!</v>
      </c>
    </row>
    <row r="85" spans="1:5" x14ac:dyDescent="0.2">
      <c r="A85" t="s">
        <v>31</v>
      </c>
      <c r="C85" s="21" t="e">
        <f>C83-C84</f>
        <v>#DIV/0!</v>
      </c>
      <c r="E85" s="21" t="e">
        <f>E83-E84</f>
        <v>#DIV/0!</v>
      </c>
    </row>
    <row r="86" spans="1:5" x14ac:dyDescent="0.2">
      <c r="C86" s="8"/>
      <c r="E86" s="8"/>
    </row>
    <row r="87" spans="1:5" x14ac:dyDescent="0.2">
      <c r="A87" t="s">
        <v>33</v>
      </c>
      <c r="C87" s="21" t="e">
        <f>C77+C81+C85</f>
        <v>#DIV/0!</v>
      </c>
      <c r="E87" s="21" t="e">
        <f>E77+E81+E85</f>
        <v>#DIV/0!</v>
      </c>
    </row>
    <row r="88" spans="1:5" x14ac:dyDescent="0.2">
      <c r="C88" s="8"/>
      <c r="E88" s="8"/>
    </row>
    <row r="89" spans="1:5" x14ac:dyDescent="0.2">
      <c r="A89" t="s">
        <v>34</v>
      </c>
      <c r="C89" s="8" t="e">
        <f>C58/C$32</f>
        <v>#DIV/0!</v>
      </c>
      <c r="E89" s="8" t="e">
        <f>E58/E$32</f>
        <v>#DIV/0!</v>
      </c>
    </row>
    <row r="90" spans="1:5" x14ac:dyDescent="0.2">
      <c r="C90" s="8"/>
      <c r="E90" s="8"/>
    </row>
    <row r="91" spans="1:5" x14ac:dyDescent="0.2">
      <c r="A91" t="s">
        <v>32</v>
      </c>
      <c r="C91" s="21" t="e">
        <f>C87+C89</f>
        <v>#DIV/0!</v>
      </c>
      <c r="E91" s="21" t="e">
        <f>E87+E89</f>
        <v>#DIV/0!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70CF7-1287-D847-9C22-5EFBDBBA9AD7}">
  <dimension ref="A3:F32"/>
  <sheetViews>
    <sheetView workbookViewId="0">
      <selection activeCell="E4" sqref="E4"/>
    </sheetView>
  </sheetViews>
  <sheetFormatPr baseColWidth="10" defaultRowHeight="15" x14ac:dyDescent="0.2"/>
  <cols>
    <col min="1" max="1" width="43.83203125" customWidth="1"/>
    <col min="2" max="2" width="2.5" customWidth="1"/>
    <col min="3" max="3" width="16.6640625" customWidth="1"/>
    <col min="4" max="4" width="2.5" customWidth="1"/>
    <col min="5" max="5" width="16.6640625" customWidth="1"/>
    <col min="6" max="6" width="2.5" customWidth="1"/>
  </cols>
  <sheetData>
    <row r="3" spans="1:6" x14ac:dyDescent="0.2">
      <c r="A3" s="19"/>
      <c r="B3" s="19"/>
      <c r="C3" s="6">
        <f>Datos!C3</f>
        <v>2020</v>
      </c>
      <c r="D3" s="6"/>
      <c r="E3" s="6">
        <f>Datos!E3</f>
        <v>2021</v>
      </c>
      <c r="F3" s="6"/>
    </row>
    <row r="4" spans="1:6" x14ac:dyDescent="0.2">
      <c r="A4" t="s">
        <v>0</v>
      </c>
      <c r="C4" s="22"/>
      <c r="D4" s="22"/>
      <c r="E4" s="23">
        <f>-(Datos!E4-Datos!C4)</f>
        <v>0</v>
      </c>
      <c r="F4" s="22"/>
    </row>
    <row r="5" spans="1:6" x14ac:dyDescent="0.2">
      <c r="A5" t="s">
        <v>1</v>
      </c>
      <c r="C5" s="22"/>
      <c r="D5" s="22"/>
      <c r="E5" s="23">
        <f>-(Datos!E5-Datos!C5)</f>
        <v>0</v>
      </c>
      <c r="F5" s="22"/>
    </row>
    <row r="6" spans="1:6" x14ac:dyDescent="0.2">
      <c r="A6" t="s">
        <v>68</v>
      </c>
      <c r="C6" s="22"/>
      <c r="D6" s="22"/>
      <c r="E6" s="23">
        <f>-(Datos!E6-Datos!C6)</f>
        <v>0</v>
      </c>
      <c r="F6" s="22"/>
    </row>
    <row r="7" spans="1:6" x14ac:dyDescent="0.2">
      <c r="A7" t="s">
        <v>69</v>
      </c>
      <c r="C7" s="22"/>
      <c r="D7" s="22"/>
      <c r="E7" s="23">
        <f>-(Datos!E7-Datos!C7)</f>
        <v>0</v>
      </c>
      <c r="F7" s="22"/>
    </row>
    <row r="8" spans="1:6" x14ac:dyDescent="0.2">
      <c r="A8" t="s">
        <v>79</v>
      </c>
      <c r="C8" s="22"/>
      <c r="D8" s="22"/>
      <c r="E8" s="23">
        <f>-(Datos!E8-Datos!C8)</f>
        <v>0</v>
      </c>
      <c r="F8" s="22"/>
    </row>
    <row r="9" spans="1:6" x14ac:dyDescent="0.2">
      <c r="C9" s="22"/>
      <c r="D9" s="22"/>
      <c r="E9" s="23"/>
      <c r="F9" s="22"/>
    </row>
    <row r="10" spans="1:6" x14ac:dyDescent="0.2">
      <c r="A10" t="s">
        <v>80</v>
      </c>
      <c r="C10" s="22"/>
      <c r="D10" s="22"/>
      <c r="E10" s="23">
        <f>Datos!E19-Datos!C19</f>
        <v>0</v>
      </c>
      <c r="F10" s="22"/>
    </row>
    <row r="11" spans="1:6" x14ac:dyDescent="0.2">
      <c r="A11" t="s">
        <v>70</v>
      </c>
      <c r="C11" s="22"/>
      <c r="D11" s="22"/>
      <c r="E11" s="23">
        <f>Datos!E20-Datos!C20</f>
        <v>0</v>
      </c>
      <c r="F11" s="22"/>
    </row>
    <row r="12" spans="1:6" x14ac:dyDescent="0.2">
      <c r="A12" t="s">
        <v>71</v>
      </c>
      <c r="C12" s="22"/>
      <c r="D12" s="22"/>
      <c r="E12" s="23">
        <f>Datos!E21-Datos!C21</f>
        <v>0</v>
      </c>
      <c r="F12" s="22"/>
    </row>
    <row r="13" spans="1:6" x14ac:dyDescent="0.2">
      <c r="C13" s="22"/>
      <c r="D13" s="22"/>
      <c r="E13" s="23"/>
      <c r="F13" s="22"/>
    </row>
    <row r="14" spans="1:6" x14ac:dyDescent="0.2">
      <c r="A14" t="s">
        <v>81</v>
      </c>
      <c r="C14" s="22"/>
      <c r="D14" s="22"/>
      <c r="E14" s="23">
        <f>SUM(E4:E13)</f>
        <v>0</v>
      </c>
      <c r="F14" s="22"/>
    </row>
    <row r="15" spans="1:6" x14ac:dyDescent="0.2">
      <c r="C15" s="22"/>
      <c r="D15" s="22"/>
      <c r="E15" s="23"/>
      <c r="F15" s="22"/>
    </row>
    <row r="16" spans="1:6" x14ac:dyDescent="0.2">
      <c r="A16" t="s">
        <v>3</v>
      </c>
      <c r="C16" s="22"/>
      <c r="D16" s="22"/>
      <c r="E16" s="23">
        <f>-(Datos!E11-Datos!C11)</f>
        <v>0</v>
      </c>
      <c r="F16" s="22"/>
    </row>
    <row r="17" spans="1:6" x14ac:dyDescent="0.2">
      <c r="A17" t="s">
        <v>4</v>
      </c>
      <c r="C17" s="22"/>
      <c r="D17" s="22"/>
      <c r="E17" s="23">
        <f>-(Datos!E12-Datos!C12)</f>
        <v>0</v>
      </c>
      <c r="F17" s="22"/>
    </row>
    <row r="18" spans="1:6" x14ac:dyDescent="0.2">
      <c r="A18" t="s">
        <v>78</v>
      </c>
      <c r="C18" s="22"/>
      <c r="D18" s="22"/>
      <c r="E18" s="23">
        <f>-(Datos!E13-Datos!C13)</f>
        <v>0</v>
      </c>
      <c r="F18" s="22"/>
    </row>
    <row r="19" spans="1:6" x14ac:dyDescent="0.2">
      <c r="C19" s="22"/>
      <c r="D19" s="22"/>
      <c r="E19" s="22"/>
      <c r="F19" s="22"/>
    </row>
    <row r="20" spans="1:6" x14ac:dyDescent="0.2">
      <c r="A20" t="s">
        <v>9</v>
      </c>
      <c r="C20" s="22"/>
      <c r="D20" s="22"/>
      <c r="E20" s="23">
        <f>Datos!E24-Datos!C24</f>
        <v>0</v>
      </c>
      <c r="F20" s="22"/>
    </row>
    <row r="21" spans="1:6" x14ac:dyDescent="0.2">
      <c r="A21" t="s">
        <v>10</v>
      </c>
      <c r="C21" s="22"/>
      <c r="D21" s="22"/>
      <c r="E21" s="23">
        <f>Datos!E25-Datos!C25</f>
        <v>0</v>
      </c>
      <c r="F21" s="22"/>
    </row>
    <row r="22" spans="1:6" x14ac:dyDescent="0.2">
      <c r="A22" t="s">
        <v>11</v>
      </c>
      <c r="C22" s="22"/>
      <c r="D22" s="22"/>
      <c r="E22" s="23">
        <f>Datos!E26-Datos!C26</f>
        <v>0</v>
      </c>
      <c r="F22" s="22"/>
    </row>
    <row r="23" spans="1:6" x14ac:dyDescent="0.2">
      <c r="C23" s="22"/>
      <c r="D23" s="22"/>
      <c r="E23" s="22"/>
      <c r="F23" s="22"/>
    </row>
    <row r="24" spans="1:6" x14ac:dyDescent="0.2">
      <c r="A24" t="s">
        <v>82</v>
      </c>
      <c r="C24" s="22"/>
      <c r="D24" s="22"/>
      <c r="E24" s="22">
        <f>SUM(E16:E23)</f>
        <v>0</v>
      </c>
      <c r="F24" s="22"/>
    </row>
    <row r="25" spans="1:6" x14ac:dyDescent="0.2">
      <c r="C25" s="22"/>
      <c r="D25" s="22"/>
      <c r="E25" s="22"/>
      <c r="F25" s="22"/>
    </row>
    <row r="26" spans="1:6" x14ac:dyDescent="0.2">
      <c r="A26" s="16" t="s">
        <v>83</v>
      </c>
      <c r="B26" s="16"/>
      <c r="C26" s="24"/>
      <c r="D26" s="24"/>
      <c r="E26" s="24">
        <f>E14+E24</f>
        <v>0</v>
      </c>
      <c r="F26" s="24"/>
    </row>
    <row r="27" spans="1:6" x14ac:dyDescent="0.2">
      <c r="C27" s="22"/>
      <c r="D27" s="22"/>
      <c r="E27" s="22"/>
      <c r="F27" s="22"/>
    </row>
    <row r="28" spans="1:6" x14ac:dyDescent="0.2">
      <c r="A28" t="s">
        <v>74</v>
      </c>
      <c r="C28" s="22"/>
      <c r="D28" s="22"/>
      <c r="E28" s="22">
        <f>Datos!E14-Datos!C14-E26</f>
        <v>0</v>
      </c>
      <c r="F28" s="22"/>
    </row>
    <row r="30" spans="1:6" x14ac:dyDescent="0.2">
      <c r="A30" t="s">
        <v>36</v>
      </c>
      <c r="C30" s="7">
        <f>Datos!C22-Datos!C9</f>
        <v>0</v>
      </c>
      <c r="E30" s="7">
        <f>Datos!E22-Datos!E9</f>
        <v>0</v>
      </c>
    </row>
    <row r="32" spans="1:6" x14ac:dyDescent="0.2">
      <c r="A32" t="s">
        <v>66</v>
      </c>
      <c r="C32" s="7">
        <f>Datos!C11+Datos!C12+Datos!C13-Datos!C24-Datos!C26</f>
        <v>0</v>
      </c>
      <c r="E32" s="7">
        <f>Datos!E11+Datos!E12+Datos!E13-Datos!E24-Datos!E26</f>
        <v>0</v>
      </c>
    </row>
  </sheetData>
  <sheetProtection algorithmName="SHA-512" hashValue="pU5hNo4+1WZV7d6y7tkylcuy8K0FX2BrrEBqR0fse1WBmueEpOkxB2wK6KjBVCVlc6YIQILgzQ0pgacuGOriiw==" saltValue="EGRx0IjHAgmswBSwR/9arA==" spinCount="100000" sheet="1" objects="1" scenarios="1"/>
  <conditionalFormatting sqref="C30">
    <cfRule type="cellIs" dxfId="77" priority="5" operator="greaterThan">
      <formula>0</formula>
    </cfRule>
    <cfRule type="cellIs" dxfId="76" priority="6" operator="lessThanOrEqual">
      <formula>0</formula>
    </cfRule>
  </conditionalFormatting>
  <conditionalFormatting sqref="E30">
    <cfRule type="cellIs" dxfId="75" priority="3" operator="greaterThan">
      <formula>0</formula>
    </cfRule>
    <cfRule type="cellIs" dxfId="74" priority="4" operator="lessThanOrEqual">
      <formula>0</formula>
    </cfRule>
  </conditionalFormatting>
  <conditionalFormatting sqref="E26">
    <cfRule type="cellIs" dxfId="73" priority="1" operator="greaterThan">
      <formula>0</formula>
    </cfRule>
    <cfRule type="cellIs" dxfId="72" priority="2" operator="lessThanOrEqual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F12"/>
  <sheetViews>
    <sheetView workbookViewId="0">
      <selection activeCell="C4" sqref="C4"/>
    </sheetView>
  </sheetViews>
  <sheetFormatPr baseColWidth="10" defaultRowHeight="15" x14ac:dyDescent="0.2"/>
  <cols>
    <col min="1" max="1" width="43" customWidth="1"/>
    <col min="2" max="2" width="1.83203125" customWidth="1"/>
    <col min="3" max="3" width="13.6640625" customWidth="1"/>
    <col min="4" max="4" width="1.6640625" customWidth="1"/>
    <col min="5" max="5" width="13.6640625" customWidth="1"/>
    <col min="6" max="6" width="1.6640625" customWidth="1"/>
  </cols>
  <sheetData>
    <row r="3" spans="1:6" s="6" customFormat="1" ht="16" x14ac:dyDescent="0.2">
      <c r="A3" s="10" t="s">
        <v>60</v>
      </c>
      <c r="B3" s="10"/>
      <c r="C3" s="6">
        <f>Datos!C3</f>
        <v>2020</v>
      </c>
      <c r="E3" s="6">
        <f>Datos!E3</f>
        <v>2021</v>
      </c>
    </row>
    <row r="4" spans="1:6" ht="16" x14ac:dyDescent="0.2">
      <c r="A4" s="11" t="s">
        <v>56</v>
      </c>
      <c r="B4" s="11"/>
      <c r="C4" s="12">
        <f>Datos!C15</f>
        <v>0</v>
      </c>
      <c r="D4" s="11"/>
      <c r="E4" s="12">
        <f>Datos!E15</f>
        <v>0</v>
      </c>
      <c r="F4" s="11"/>
    </row>
    <row r="5" spans="1:6" ht="16" x14ac:dyDescent="0.2">
      <c r="A5" s="11" t="s">
        <v>64</v>
      </c>
      <c r="B5" s="11"/>
      <c r="C5" s="12">
        <f>Datos!C27</f>
        <v>0</v>
      </c>
      <c r="D5" s="11"/>
      <c r="E5" s="12">
        <f>Datos!E27</f>
        <v>0</v>
      </c>
      <c r="F5" s="11"/>
    </row>
    <row r="6" spans="1:6" ht="32" x14ac:dyDescent="0.2">
      <c r="A6" s="13" t="s">
        <v>61</v>
      </c>
      <c r="B6" s="11"/>
      <c r="C6" s="14" t="e">
        <f>C4/C5</f>
        <v>#DIV/0!</v>
      </c>
      <c r="D6" s="11"/>
      <c r="E6" s="14" t="e">
        <f>E4/E5</f>
        <v>#DIV/0!</v>
      </c>
      <c r="F6" s="11"/>
    </row>
    <row r="7" spans="1:6" x14ac:dyDescent="0.2">
      <c r="A7" s="11"/>
      <c r="B7" s="11"/>
      <c r="C7" s="11"/>
      <c r="D7" s="11"/>
      <c r="E7" s="11"/>
      <c r="F7" s="11"/>
    </row>
    <row r="8" spans="1:6" ht="16" x14ac:dyDescent="0.2">
      <c r="A8" s="11" t="s">
        <v>62</v>
      </c>
      <c r="B8" s="11"/>
      <c r="C8" s="12">
        <f>Datos!C15-Datos!C11</f>
        <v>0</v>
      </c>
      <c r="D8" s="11"/>
      <c r="E8" s="12">
        <f>Datos!E15-Datos!E11</f>
        <v>0</v>
      </c>
      <c r="F8" s="11"/>
    </row>
    <row r="9" spans="1:6" ht="16" x14ac:dyDescent="0.2">
      <c r="A9" s="11" t="s">
        <v>64</v>
      </c>
      <c r="B9" s="11"/>
      <c r="C9" s="15">
        <f>C5</f>
        <v>0</v>
      </c>
      <c r="D9" s="11"/>
      <c r="E9" s="15">
        <f>E5</f>
        <v>0</v>
      </c>
      <c r="F9" s="11"/>
    </row>
    <row r="10" spans="1:6" ht="32" x14ac:dyDescent="0.2">
      <c r="A10" s="13" t="s">
        <v>63</v>
      </c>
      <c r="B10" s="11"/>
      <c r="C10" s="14" t="e">
        <f>C8/C9</f>
        <v>#DIV/0!</v>
      </c>
      <c r="D10" s="11"/>
      <c r="E10" s="14" t="e">
        <f>E8/E9</f>
        <v>#DIV/0!</v>
      </c>
      <c r="F10" s="11"/>
    </row>
    <row r="12" spans="1:6" ht="16" x14ac:dyDescent="0.2">
      <c r="A12" s="13" t="s">
        <v>73</v>
      </c>
      <c r="C12" s="18" t="e">
        <f>-(Datos!C14/(Datos!C34+Datos!C35+Datos!C40+Datos!C41+Datos!C49+Datos!C53+Datos!C58))*365</f>
        <v>#DIV/0!</v>
      </c>
      <c r="E12" s="18" t="e">
        <f>-(Datos!E14/(Datos!E34+Datos!E35+Datos!E40+Datos!E41+Datos!E49+Datos!E53+Datos!E58))*365</f>
        <v>#DIV/0!</v>
      </c>
    </row>
  </sheetData>
  <sheetProtection algorithmName="SHA-512" hashValue="cnAQYUiH8/SYi6MSo1XbDG0sUnEobXHnWDsu0tuuTgNdYBgDlXnULTt7Wrm/KEDKxnBEoaTCxSzu/CfSvFNh6Q==" saltValue="IUVG6NXHLpvjPHrAfuu6MQ==" spinCount="100000" sheet="1" objects="1" scenarios="1"/>
  <conditionalFormatting sqref="C6">
    <cfRule type="cellIs" dxfId="71" priority="15" stopIfTrue="1" operator="greaterThan">
      <formula>2</formula>
    </cfRule>
    <cfRule type="cellIs" dxfId="70" priority="16" operator="lessThan">
      <formula>2</formula>
    </cfRule>
  </conditionalFormatting>
  <conditionalFormatting sqref="E6">
    <cfRule type="cellIs" dxfId="69" priority="13" stopIfTrue="1" operator="greaterThan">
      <formula>2</formula>
    </cfRule>
    <cfRule type="cellIs" dxfId="68" priority="14" operator="lessThan">
      <formula>2</formula>
    </cfRule>
  </conditionalFormatting>
  <conditionalFormatting sqref="C10">
    <cfRule type="cellIs" dxfId="67" priority="9" stopIfTrue="1" operator="greaterThan">
      <formula>1</formula>
    </cfRule>
    <cfRule type="cellIs" dxfId="66" priority="10" operator="lessThan">
      <formula>1</formula>
    </cfRule>
  </conditionalFormatting>
  <conditionalFormatting sqref="E10">
    <cfRule type="cellIs" dxfId="65" priority="7" stopIfTrue="1" operator="greaterThan">
      <formula>1</formula>
    </cfRule>
    <cfRule type="cellIs" dxfId="64" priority="8" operator="lessThan">
      <formula>1</formula>
    </cfRule>
  </conditionalFormatting>
  <conditionalFormatting sqref="C12">
    <cfRule type="cellIs" dxfId="63" priority="3" operator="greaterThan">
      <formula>30</formula>
    </cfRule>
    <cfRule type="cellIs" dxfId="62" priority="4" operator="lessThanOrEqual">
      <formula>30</formula>
    </cfRule>
  </conditionalFormatting>
  <conditionalFormatting sqref="E12">
    <cfRule type="cellIs" dxfId="61" priority="1" operator="greaterThan">
      <formula>30</formula>
    </cfRule>
    <cfRule type="cellIs" dxfId="60" priority="2" operator="lessThanOrEqual">
      <formula>30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1"/>
  <sheetViews>
    <sheetView workbookViewId="0">
      <selection activeCell="C19" sqref="C19:E19"/>
    </sheetView>
  </sheetViews>
  <sheetFormatPr baseColWidth="10" defaultRowHeight="15" x14ac:dyDescent="0.2"/>
  <cols>
    <col min="1" max="1" width="45.33203125" customWidth="1"/>
    <col min="2" max="2" width="2" customWidth="1"/>
    <col min="3" max="3" width="14.33203125" customWidth="1"/>
    <col min="4" max="4" width="2" customWidth="1"/>
    <col min="5" max="5" width="14.33203125" customWidth="1"/>
    <col min="6" max="6" width="2" customWidth="1"/>
    <col min="7" max="7" width="7.1640625" customWidth="1"/>
  </cols>
  <sheetData>
    <row r="1" spans="1:6" ht="19" x14ac:dyDescent="0.25">
      <c r="A1" s="29" t="s">
        <v>37</v>
      </c>
      <c r="B1" s="29"/>
      <c r="C1" s="29"/>
      <c r="D1" s="29"/>
      <c r="E1" s="29"/>
      <c r="F1" s="29"/>
    </row>
    <row r="2" spans="1:6" ht="19" x14ac:dyDescent="0.25">
      <c r="A2" s="20"/>
      <c r="B2" s="20"/>
      <c r="C2" s="20"/>
      <c r="D2" s="20"/>
      <c r="E2" s="20"/>
      <c r="F2" s="20"/>
    </row>
    <row r="3" spans="1:6" x14ac:dyDescent="0.2">
      <c r="C3" s="6">
        <f>Datos!C3</f>
        <v>2020</v>
      </c>
      <c r="D3" s="6"/>
      <c r="E3" s="6">
        <f>Datos!E3</f>
        <v>2021</v>
      </c>
      <c r="F3" s="6"/>
    </row>
    <row r="4" spans="1:6" x14ac:dyDescent="0.2">
      <c r="A4" t="s">
        <v>43</v>
      </c>
      <c r="C4" s="8" t="e">
        <f>Datos!C38/Datos!C32</f>
        <v>#DIV/0!</v>
      </c>
      <c r="E4" s="8" t="e">
        <f>Datos!E38/Datos!E32</f>
        <v>#DIV/0!</v>
      </c>
    </row>
    <row r="5" spans="1:6" x14ac:dyDescent="0.2">
      <c r="A5" t="s">
        <v>44</v>
      </c>
      <c r="C5" s="8" t="e">
        <f>Datos!C44/Datos!C32</f>
        <v>#DIV/0!</v>
      </c>
      <c r="E5" s="8" t="e">
        <f>Datos!E44/Datos!E32</f>
        <v>#DIV/0!</v>
      </c>
    </row>
    <row r="6" spans="1:6" x14ac:dyDescent="0.2">
      <c r="A6" t="s">
        <v>45</v>
      </c>
      <c r="C6" s="8" t="e">
        <f>Datos!C46/Datos!C32</f>
        <v>#DIV/0!</v>
      </c>
      <c r="E6" s="8" t="e">
        <f>Datos!E46/Datos!E32</f>
        <v>#DIV/0!</v>
      </c>
    </row>
    <row r="7" spans="1:6" x14ac:dyDescent="0.2">
      <c r="A7" t="s">
        <v>46</v>
      </c>
      <c r="C7" s="8" t="e">
        <f>Datos!C50/Datos!C32</f>
        <v>#DIV/0!</v>
      </c>
      <c r="E7" s="8" t="e">
        <f>Datos!E50/Datos!E32</f>
        <v>#DIV/0!</v>
      </c>
    </row>
    <row r="8" spans="1:6" x14ac:dyDescent="0.2">
      <c r="A8" t="s">
        <v>47</v>
      </c>
      <c r="C8" s="8" t="e">
        <f>Datos!C54/Datos!C32</f>
        <v>#DIV/0!</v>
      </c>
      <c r="E8" s="8" t="e">
        <f>Datos!E54/Datos!E32</f>
        <v>#DIV/0!</v>
      </c>
    </row>
    <row r="9" spans="1:6" ht="16" x14ac:dyDescent="0.2">
      <c r="C9" s="1"/>
      <c r="E9" s="1"/>
    </row>
    <row r="10" spans="1:6" x14ac:dyDescent="0.2">
      <c r="A10" t="str">
        <f>Datos!A32</f>
        <v>Ingresos de explotación</v>
      </c>
      <c r="C10" s="4">
        <f>Datos!C32</f>
        <v>0</v>
      </c>
      <c r="E10" s="4">
        <f>Datos!E32</f>
        <v>0</v>
      </c>
    </row>
    <row r="11" spans="1:6" x14ac:dyDescent="0.2">
      <c r="A11" t="str">
        <f>Datos!A60</f>
        <v>Resultado neto</v>
      </c>
      <c r="C11" s="4">
        <f>Datos!C60</f>
        <v>0</v>
      </c>
      <c r="E11" s="4">
        <f>Datos!E60</f>
        <v>0</v>
      </c>
    </row>
    <row r="12" spans="1:6" x14ac:dyDescent="0.2">
      <c r="A12" t="s">
        <v>38</v>
      </c>
      <c r="C12" s="8" t="e">
        <f>C11/C10</f>
        <v>#DIV/0!</v>
      </c>
      <c r="E12" s="8" t="e">
        <f>E11/E10</f>
        <v>#DIV/0!</v>
      </c>
    </row>
    <row r="14" spans="1:6" x14ac:dyDescent="0.2">
      <c r="A14" t="str">
        <f>Datos!A32</f>
        <v>Ingresos de explotación</v>
      </c>
      <c r="C14" s="7">
        <f>Datos!C32</f>
        <v>0</v>
      </c>
      <c r="E14" s="7">
        <f>Datos!E32</f>
        <v>0</v>
      </c>
    </row>
    <row r="15" spans="1:6" x14ac:dyDescent="0.2">
      <c r="A15" t="str">
        <f>Datos!A17</f>
        <v>Total Activo</v>
      </c>
      <c r="C15" s="7">
        <f>Datos!C17</f>
        <v>0</v>
      </c>
      <c r="E15" s="7">
        <f>Datos!E17</f>
        <v>0</v>
      </c>
    </row>
    <row r="16" spans="1:6" x14ac:dyDescent="0.2">
      <c r="A16" s="16" t="s">
        <v>67</v>
      </c>
      <c r="B16" s="16"/>
      <c r="C16" s="17">
        <f>Datos!C17-Datos!C14-Datos!C13</f>
        <v>0</v>
      </c>
      <c r="D16" s="16"/>
      <c r="E16" s="17">
        <f>Datos!E17-Datos!E14-Datos!E13</f>
        <v>0</v>
      </c>
      <c r="F16" s="16"/>
    </row>
    <row r="17" spans="1:5" x14ac:dyDescent="0.2">
      <c r="A17" t="s">
        <v>39</v>
      </c>
      <c r="C17" s="9" t="e">
        <f>C14/C16</f>
        <v>#DIV/0!</v>
      </c>
      <c r="E17" s="9" t="e">
        <f>E14/E16</f>
        <v>#DIV/0!</v>
      </c>
    </row>
    <row r="19" spans="1:5" x14ac:dyDescent="0.2">
      <c r="A19" t="s">
        <v>41</v>
      </c>
      <c r="C19" s="8" t="e">
        <f>C12*C17</f>
        <v>#DIV/0!</v>
      </c>
      <c r="E19" s="8" t="e">
        <f>E12*E17</f>
        <v>#DIV/0!</v>
      </c>
    </row>
    <row r="21" spans="1:5" x14ac:dyDescent="0.2">
      <c r="A21" t="str">
        <f>Datos!A19</f>
        <v>Patrimonio neto</v>
      </c>
      <c r="C21" s="7">
        <f>Datos!C19</f>
        <v>0</v>
      </c>
      <c r="E21" s="7">
        <f>Datos!E19</f>
        <v>0</v>
      </c>
    </row>
    <row r="22" spans="1:5" x14ac:dyDescent="0.2">
      <c r="A22" t="str">
        <f>Datos!A29</f>
        <v>Total Pasivo</v>
      </c>
      <c r="C22" s="7">
        <f>Datos!C29</f>
        <v>0</v>
      </c>
      <c r="E22" s="7">
        <f>Datos!E29</f>
        <v>0</v>
      </c>
    </row>
    <row r="23" spans="1:5" x14ac:dyDescent="0.2">
      <c r="A23" t="s">
        <v>40</v>
      </c>
      <c r="C23" s="9" t="e">
        <f>C22/C21</f>
        <v>#DIV/0!</v>
      </c>
      <c r="E23" s="9" t="e">
        <f>E22/E21</f>
        <v>#DIV/0!</v>
      </c>
    </row>
    <row r="25" spans="1:5" x14ac:dyDescent="0.2">
      <c r="A25" t="s">
        <v>42</v>
      </c>
      <c r="C25" s="8" t="e">
        <f>C19*C23</f>
        <v>#DIV/0!</v>
      </c>
      <c r="E25" s="8" t="e">
        <f>E19*E23</f>
        <v>#DIV/0!</v>
      </c>
    </row>
    <row r="27" spans="1:5" x14ac:dyDescent="0.2">
      <c r="A27" t="s">
        <v>57</v>
      </c>
      <c r="C27" s="9" t="e">
        <f>(Datos!C12/Datos!C32)*365</f>
        <v>#DIV/0!</v>
      </c>
      <c r="E27" s="9" t="e">
        <f>(Datos!E12/Datos!E32)*365</f>
        <v>#DIV/0!</v>
      </c>
    </row>
    <row r="28" spans="1:5" x14ac:dyDescent="0.2">
      <c r="A28" t="s">
        <v>58</v>
      </c>
      <c r="C28" s="9" t="e">
        <f>-(Datos!C24/Datos!C34)*365</f>
        <v>#DIV/0!</v>
      </c>
      <c r="E28" s="9" t="e">
        <f>-(Datos!E24/Datos!E34)*365</f>
        <v>#DIV/0!</v>
      </c>
    </row>
    <row r="29" spans="1:5" x14ac:dyDescent="0.2">
      <c r="A29" t="s">
        <v>59</v>
      </c>
      <c r="C29" s="9" t="e">
        <f>-(Datos!C11/Datos!C34)*365</f>
        <v>#DIV/0!</v>
      </c>
      <c r="E29" s="9" t="e">
        <f>-(Datos!E11/Datos!E34)*365</f>
        <v>#DIV/0!</v>
      </c>
    </row>
    <row r="31" spans="1:5" x14ac:dyDescent="0.2">
      <c r="A31" t="s">
        <v>72</v>
      </c>
      <c r="E31" s="8" t="e">
        <f>(E14/C14)-1</f>
        <v>#DIV/0!</v>
      </c>
    </row>
  </sheetData>
  <sheetProtection algorithmName="SHA-512" hashValue="TFLL5JbJFIRDv9gu4FtJ6d+L9dYL2Vyp+1C/+O2nmhi+yXGBzu8E32i2D9VxV0e1hu6YlTJVHf2qtpDhmGEHWA==" saltValue="Z34ahFFMZh+06bZvAkLu5g==" spinCount="100000" sheet="1" objects="1" scenarios="1"/>
  <mergeCells count="1">
    <mergeCell ref="A1:F1"/>
  </mergeCells>
  <conditionalFormatting sqref="C27:C29">
    <cfRule type="cellIs" dxfId="59" priority="19" operator="greaterThan">
      <formula>90</formula>
    </cfRule>
    <cfRule type="cellIs" dxfId="58" priority="20" operator="lessThanOrEqual">
      <formula>90</formula>
    </cfRule>
  </conditionalFormatting>
  <conditionalFormatting sqref="E27:E29">
    <cfRule type="cellIs" dxfId="57" priority="17" operator="greaterThan">
      <formula>90</formula>
    </cfRule>
    <cfRule type="cellIs" dxfId="56" priority="18" operator="lessThanOrEqual">
      <formula>90</formula>
    </cfRule>
  </conditionalFormatting>
  <conditionalFormatting sqref="C12">
    <cfRule type="cellIs" dxfId="55" priority="15" operator="lessThanOrEqual">
      <formula>0.05</formula>
    </cfRule>
    <cfRule type="cellIs" dxfId="54" priority="16" operator="greaterThan">
      <formula>0.05</formula>
    </cfRule>
  </conditionalFormatting>
  <conditionalFormatting sqref="E12">
    <cfRule type="cellIs" dxfId="53" priority="13" operator="lessThanOrEqual">
      <formula>0.05</formula>
    </cfRule>
    <cfRule type="cellIs" dxfId="52" priority="14" operator="greaterThan">
      <formula>0.05</formula>
    </cfRule>
  </conditionalFormatting>
  <conditionalFormatting sqref="C17">
    <cfRule type="cellIs" dxfId="51" priority="11" operator="greaterThan">
      <formula>1.5</formula>
    </cfRule>
    <cfRule type="cellIs" dxfId="50" priority="12" operator="lessThanOrEqual">
      <formula>1.5</formula>
    </cfRule>
  </conditionalFormatting>
  <conditionalFormatting sqref="E17">
    <cfRule type="cellIs" dxfId="49" priority="9" operator="greaterThan">
      <formula>1.5</formula>
    </cfRule>
    <cfRule type="cellIs" dxfId="48" priority="10" operator="lessThanOrEqual">
      <formula>1.5</formula>
    </cfRule>
  </conditionalFormatting>
  <conditionalFormatting sqref="C19">
    <cfRule type="cellIs" dxfId="47" priority="7" operator="greaterThan">
      <formula>0.05</formula>
    </cfRule>
    <cfRule type="cellIs" dxfId="46" priority="8" operator="lessThanOrEqual">
      <formula>0.05</formula>
    </cfRule>
  </conditionalFormatting>
  <conditionalFormatting sqref="E19">
    <cfRule type="cellIs" dxfId="45" priority="5" operator="greaterThan">
      <formula>0.05</formula>
    </cfRule>
    <cfRule type="cellIs" dxfId="44" priority="6" operator="lessThanOrEqual">
      <formula>0.05</formula>
    </cfRule>
  </conditionalFormatting>
  <conditionalFormatting sqref="C23">
    <cfRule type="cellIs" dxfId="43" priority="3" operator="greaterThan">
      <formula>2</formula>
    </cfRule>
    <cfRule type="cellIs" dxfId="42" priority="4" operator="lessThanOrEqual">
      <formula>2</formula>
    </cfRule>
  </conditionalFormatting>
  <conditionalFormatting sqref="E23">
    <cfRule type="cellIs" dxfId="41" priority="1" operator="greaterThan">
      <formula>2</formula>
    </cfRule>
    <cfRule type="cellIs" dxfId="40" priority="2" operator="lessThanOrEqual">
      <formula>2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workbookViewId="0">
      <selection sqref="A1:E1"/>
    </sheetView>
  </sheetViews>
  <sheetFormatPr baseColWidth="10" defaultRowHeight="15" x14ac:dyDescent="0.2"/>
  <cols>
    <col min="1" max="1" width="44.1640625" customWidth="1"/>
    <col min="2" max="2" width="3" customWidth="1"/>
    <col min="3" max="3" width="14.33203125" customWidth="1"/>
    <col min="4" max="4" width="2.83203125" customWidth="1"/>
    <col min="5" max="5" width="14.33203125" customWidth="1"/>
    <col min="6" max="6" width="3" customWidth="1"/>
  </cols>
  <sheetData>
    <row r="1" spans="1:6" ht="19" x14ac:dyDescent="0.25">
      <c r="A1" s="29" t="s">
        <v>48</v>
      </c>
      <c r="B1" s="29"/>
      <c r="C1" s="29"/>
      <c r="D1" s="29"/>
      <c r="E1" s="29"/>
    </row>
    <row r="3" spans="1:6" x14ac:dyDescent="0.2">
      <c r="C3" s="6">
        <f>Datos!C3</f>
        <v>2020</v>
      </c>
      <c r="D3" s="6"/>
      <c r="E3" s="6">
        <f>Datos!E3</f>
        <v>2021</v>
      </c>
      <c r="F3" s="6"/>
    </row>
    <row r="4" spans="1:6" x14ac:dyDescent="0.2">
      <c r="A4" t="s">
        <v>49</v>
      </c>
      <c r="C4" s="8" t="e">
        <f>-Datos!C36/Datos!C32</f>
        <v>#DIV/0!</v>
      </c>
      <c r="E4" s="8" t="e">
        <f>-Datos!E36/Datos!E32</f>
        <v>#DIV/0!</v>
      </c>
    </row>
    <row r="6" spans="1:6" x14ac:dyDescent="0.2">
      <c r="A6" t="s">
        <v>53</v>
      </c>
      <c r="C6" s="4">
        <f>Datos!C42</f>
        <v>0</v>
      </c>
      <c r="E6" s="4">
        <f>Datos!E42</f>
        <v>0</v>
      </c>
    </row>
    <row r="7" spans="1:6" x14ac:dyDescent="0.2">
      <c r="A7" t="s">
        <v>50</v>
      </c>
      <c r="C7" s="4">
        <f>Datos!C49</f>
        <v>0</v>
      </c>
      <c r="E7" s="4">
        <f>Datos!E49</f>
        <v>0</v>
      </c>
    </row>
    <row r="8" spans="1:6" x14ac:dyDescent="0.2">
      <c r="A8" t="s">
        <v>51</v>
      </c>
      <c r="C8" s="7">
        <v>0</v>
      </c>
      <c r="E8" s="7">
        <v>0</v>
      </c>
    </row>
    <row r="9" spans="1:6" x14ac:dyDescent="0.2">
      <c r="A9" t="s">
        <v>52</v>
      </c>
      <c r="C9" s="4">
        <f>SUM(C6:C8)</f>
        <v>0</v>
      </c>
      <c r="E9" s="4">
        <f>SUM(E6:E8)</f>
        <v>0</v>
      </c>
    </row>
    <row r="11" spans="1:6" x14ac:dyDescent="0.2">
      <c r="A11" t="s">
        <v>54</v>
      </c>
      <c r="C11" s="7" t="e">
        <f>-C9/(1-C4)</f>
        <v>#DIV/0!</v>
      </c>
      <c r="D11" s="7"/>
      <c r="E11" s="7" t="e">
        <f>-E9/(1-E4)</f>
        <v>#DIV/0!</v>
      </c>
    </row>
    <row r="12" spans="1:6" x14ac:dyDescent="0.2">
      <c r="C12" s="7"/>
      <c r="D12" s="7"/>
      <c r="E12" s="7"/>
    </row>
    <row r="13" spans="1:6" x14ac:dyDescent="0.2">
      <c r="A13" t="s">
        <v>20</v>
      </c>
      <c r="C13" s="7">
        <f>Datos!C45</f>
        <v>0</v>
      </c>
      <c r="D13" s="7"/>
      <c r="E13" s="7">
        <f>Datos!E45</f>
        <v>0</v>
      </c>
    </row>
    <row r="14" spans="1:6" x14ac:dyDescent="0.2">
      <c r="C14" s="7"/>
      <c r="D14" s="7"/>
      <c r="E14" s="7"/>
    </row>
    <row r="15" spans="1:6" x14ac:dyDescent="0.2">
      <c r="A15" t="s">
        <v>55</v>
      </c>
      <c r="C15" s="7" t="e">
        <f>-(C6+C7+C13)/(1-C4)</f>
        <v>#DIV/0!</v>
      </c>
      <c r="D15" s="7"/>
      <c r="E15" s="7" t="e">
        <f>-(E6+E7+E13)/(1-E4)</f>
        <v>#DIV/0!</v>
      </c>
    </row>
    <row r="17" spans="1:5" x14ac:dyDescent="0.2">
      <c r="A17" t="s">
        <v>84</v>
      </c>
      <c r="C17" s="8" t="e">
        <f>(Datos!C32/PMuerto!C11)-1</f>
        <v>#DIV/0!</v>
      </c>
      <c r="E17" s="8" t="e">
        <f>(Datos!E32/PMuerto!E11)-1</f>
        <v>#DIV/0!</v>
      </c>
    </row>
  </sheetData>
  <sheetProtection algorithmName="SHA-512" hashValue="dIwvE/boR3OFbuxegqWQoVtdVC9Pry8m/17EB06nIt1UYp9D99RsY6DytffPTbXgf7iaHjyjwTMQfe3oZroV2Q==" saltValue="X/K7g021HMO7Be736KXJbA==" spinCount="100000" sheet="1" objects="1" scenarios="1"/>
  <mergeCells count="1">
    <mergeCell ref="A1:E1"/>
  </mergeCells>
  <conditionalFormatting sqref="C17">
    <cfRule type="cellIs" dxfId="39" priority="3" operator="greaterThan">
      <formula>0.5</formula>
    </cfRule>
    <cfRule type="cellIs" dxfId="38" priority="12" operator="lessThanOrEqual">
      <formula>0.5</formula>
    </cfRule>
  </conditionalFormatting>
  <conditionalFormatting sqref="E17">
    <cfRule type="cellIs" dxfId="37" priority="1" operator="greaterThan">
      <formula>0.5</formula>
    </cfRule>
    <cfRule type="cellIs" dxfId="36" priority="2" operator="lessThanOrEqual">
      <formula>0.5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80B39-460D-7445-9196-F7034EFFA56A}">
  <dimension ref="A1:E18"/>
  <sheetViews>
    <sheetView workbookViewId="0">
      <selection sqref="A1:E1"/>
    </sheetView>
  </sheetViews>
  <sheetFormatPr baseColWidth="10" defaultRowHeight="15" x14ac:dyDescent="0.2"/>
  <cols>
    <col min="1" max="1" width="33.1640625" customWidth="1"/>
    <col min="2" max="2" width="3.33203125" customWidth="1"/>
    <col min="3" max="3" width="16.6640625" customWidth="1"/>
    <col min="4" max="4" width="3.33203125" customWidth="1"/>
    <col min="5" max="5" width="16.5" customWidth="1"/>
  </cols>
  <sheetData>
    <row r="1" spans="1:5" ht="19" x14ac:dyDescent="0.25">
      <c r="A1" s="29" t="s">
        <v>92</v>
      </c>
      <c r="B1" s="29"/>
      <c r="C1" s="29"/>
      <c r="D1" s="29"/>
      <c r="E1" s="29"/>
    </row>
    <row r="3" spans="1:5" x14ac:dyDescent="0.2">
      <c r="A3" s="19" t="s">
        <v>5</v>
      </c>
      <c r="B3" s="19"/>
      <c r="C3" s="6">
        <f>Datos!C3</f>
        <v>2020</v>
      </c>
      <c r="D3" s="6"/>
      <c r="E3" s="6">
        <f>Datos!E3</f>
        <v>2021</v>
      </c>
    </row>
    <row r="4" spans="1:5" x14ac:dyDescent="0.2">
      <c r="A4" t="s">
        <v>86</v>
      </c>
      <c r="C4" s="26" t="e">
        <f>RatioTesoreria!C6</f>
        <v>#DIV/0!</v>
      </c>
      <c r="D4" s="27"/>
      <c r="E4" s="26" t="e">
        <f>RatioTesoreria!E6</f>
        <v>#DIV/0!</v>
      </c>
    </row>
    <row r="5" spans="1:5" x14ac:dyDescent="0.2">
      <c r="A5" t="s">
        <v>87</v>
      </c>
      <c r="C5" s="26" t="e">
        <f>RatioTesoreria!C10</f>
        <v>#DIV/0!</v>
      </c>
      <c r="D5" s="27"/>
      <c r="E5" s="26" t="e">
        <f>RatioTesoreria!E10</f>
        <v>#DIV/0!</v>
      </c>
    </row>
    <row r="6" spans="1:5" x14ac:dyDescent="0.2">
      <c r="A6" t="s">
        <v>73</v>
      </c>
      <c r="C6" s="28" t="e">
        <f>RatioTesoreria!C12</f>
        <v>#DIV/0!</v>
      </c>
      <c r="D6" s="27"/>
      <c r="E6" s="28" t="e">
        <f>RatioTesoreria!E12</f>
        <v>#DIV/0!</v>
      </c>
    </row>
    <row r="8" spans="1:5" x14ac:dyDescent="0.2">
      <c r="A8" s="19" t="s">
        <v>88</v>
      </c>
    </row>
    <row r="9" spans="1:5" x14ac:dyDescent="0.2">
      <c r="A9" t="s">
        <v>36</v>
      </c>
      <c r="C9" s="7">
        <f>'Origen y Aplicación'!C30</f>
        <v>0</v>
      </c>
      <c r="E9" s="7">
        <f>'Origen y Aplicación'!E30</f>
        <v>0</v>
      </c>
    </row>
    <row r="10" spans="1:5" x14ac:dyDescent="0.2">
      <c r="A10" t="s">
        <v>40</v>
      </c>
      <c r="C10" s="9" t="e">
        <f>'Du Pont'!C23</f>
        <v>#DIV/0!</v>
      </c>
      <c r="E10" s="9" t="e">
        <f>'Du Pont'!E23</f>
        <v>#DIV/0!</v>
      </c>
    </row>
    <row r="12" spans="1:5" x14ac:dyDescent="0.2">
      <c r="A12" s="19" t="s">
        <v>89</v>
      </c>
    </row>
    <row r="13" spans="1:5" x14ac:dyDescent="0.2">
      <c r="A13" t="s">
        <v>65</v>
      </c>
      <c r="C13" s="8" t="e">
        <f>'Du Pont'!C12</f>
        <v>#DIV/0!</v>
      </c>
      <c r="E13" s="8" t="e">
        <f>'Du Pont'!E12</f>
        <v>#DIV/0!</v>
      </c>
    </row>
    <row r="14" spans="1:5" x14ac:dyDescent="0.2">
      <c r="A14" t="s">
        <v>94</v>
      </c>
      <c r="C14" s="9" t="e">
        <f>'Du Pont'!C17</f>
        <v>#DIV/0!</v>
      </c>
      <c r="E14" s="9" t="e">
        <f>'Du Pont'!E17</f>
        <v>#DIV/0!</v>
      </c>
    </row>
    <row r="15" spans="1:5" x14ac:dyDescent="0.2">
      <c r="A15" t="s">
        <v>90</v>
      </c>
      <c r="C15" s="8" t="e">
        <f>'Du Pont'!C19</f>
        <v>#DIV/0!</v>
      </c>
      <c r="E15" s="8" t="e">
        <f>'Du Pont'!E19</f>
        <v>#DIV/0!</v>
      </c>
    </row>
    <row r="17" spans="1:5" x14ac:dyDescent="0.2">
      <c r="A17" s="19" t="s">
        <v>91</v>
      </c>
    </row>
    <row r="18" spans="1:5" x14ac:dyDescent="0.2">
      <c r="A18" t="s">
        <v>93</v>
      </c>
      <c r="C18" s="8" t="e">
        <f>PMuerto!C17</f>
        <v>#DIV/0!</v>
      </c>
      <c r="E18" s="8" t="e">
        <f>PMuerto!E17</f>
        <v>#DIV/0!</v>
      </c>
    </row>
  </sheetData>
  <sheetProtection algorithmName="SHA-512" hashValue="9qEz3HnZ0AQXJHmQ8c3LbgWk8kMDJQq6V2OgWBBwEmrRTMJHPLqCxPiWqftFXfD/BppLYMbTwxAyPhhkkIQkAA==" saltValue="iZC24MIKeXXOcpr3UvbyDA==" spinCount="100000" sheet="1" objects="1" scenarios="1"/>
  <mergeCells count="1">
    <mergeCell ref="A1:E1"/>
  </mergeCells>
  <conditionalFormatting sqref="C4">
    <cfRule type="cellIs" dxfId="35" priority="35" stopIfTrue="1" operator="greaterThan">
      <formula>2</formula>
    </cfRule>
    <cfRule type="cellIs" dxfId="34" priority="36" operator="lessThan">
      <formula>2</formula>
    </cfRule>
  </conditionalFormatting>
  <conditionalFormatting sqref="E4">
    <cfRule type="cellIs" dxfId="33" priority="33" stopIfTrue="1" operator="greaterThan">
      <formula>2</formula>
    </cfRule>
    <cfRule type="cellIs" dxfId="32" priority="34" operator="lessThan">
      <formula>2</formula>
    </cfRule>
  </conditionalFormatting>
  <conditionalFormatting sqref="C5">
    <cfRule type="cellIs" dxfId="31" priority="31" stopIfTrue="1" operator="greaterThan">
      <formula>1</formula>
    </cfRule>
    <cfRule type="cellIs" dxfId="30" priority="32" operator="lessThan">
      <formula>1</formula>
    </cfRule>
  </conditionalFormatting>
  <conditionalFormatting sqref="E5">
    <cfRule type="cellIs" dxfId="29" priority="29" stopIfTrue="1" operator="greaterThan">
      <formula>1</formula>
    </cfRule>
    <cfRule type="cellIs" dxfId="28" priority="30" operator="lessThan">
      <formula>1</formula>
    </cfRule>
  </conditionalFormatting>
  <conditionalFormatting sqref="C6">
    <cfRule type="cellIs" dxfId="27" priority="27" operator="greaterThan">
      <formula>30</formula>
    </cfRule>
    <cfRule type="cellIs" dxfId="26" priority="28" operator="lessThanOrEqual">
      <formula>30</formula>
    </cfRule>
  </conditionalFormatting>
  <conditionalFormatting sqref="E6">
    <cfRule type="cellIs" dxfId="25" priority="25" operator="greaterThan">
      <formula>30</formula>
    </cfRule>
    <cfRule type="cellIs" dxfId="24" priority="26" operator="lessThanOrEqual">
      <formula>30</formula>
    </cfRule>
  </conditionalFormatting>
  <conditionalFormatting sqref="C9">
    <cfRule type="cellIs" dxfId="23" priority="23" operator="greaterThan">
      <formula>0</formula>
    </cfRule>
    <cfRule type="cellIs" dxfId="22" priority="24" operator="lessThanOrEqual">
      <formula>0</formula>
    </cfRule>
  </conditionalFormatting>
  <conditionalFormatting sqref="E9">
    <cfRule type="cellIs" dxfId="21" priority="21" operator="greaterThan">
      <formula>0</formula>
    </cfRule>
    <cfRule type="cellIs" dxfId="20" priority="22" operator="lessThanOrEqual">
      <formula>0</formula>
    </cfRule>
  </conditionalFormatting>
  <conditionalFormatting sqref="C13">
    <cfRule type="cellIs" dxfId="19" priority="19" operator="lessThanOrEqual">
      <formula>0.05</formula>
    </cfRule>
    <cfRule type="cellIs" dxfId="18" priority="20" operator="greaterThan">
      <formula>0.05</formula>
    </cfRule>
  </conditionalFormatting>
  <conditionalFormatting sqref="E13">
    <cfRule type="cellIs" dxfId="17" priority="17" operator="lessThanOrEqual">
      <formula>0.05</formula>
    </cfRule>
    <cfRule type="cellIs" dxfId="16" priority="18" operator="greaterThan">
      <formula>0.05</formula>
    </cfRule>
  </conditionalFormatting>
  <conditionalFormatting sqref="C14">
    <cfRule type="cellIs" dxfId="15" priority="15" operator="greaterThan">
      <formula>1.5</formula>
    </cfRule>
    <cfRule type="cellIs" dxfId="14" priority="16" operator="lessThanOrEqual">
      <formula>1.5</formula>
    </cfRule>
  </conditionalFormatting>
  <conditionalFormatting sqref="E14">
    <cfRule type="cellIs" dxfId="13" priority="13" operator="greaterThan">
      <formula>1.5</formula>
    </cfRule>
    <cfRule type="cellIs" dxfId="12" priority="14" operator="lessThanOrEqual">
      <formula>1.5</formula>
    </cfRule>
  </conditionalFormatting>
  <conditionalFormatting sqref="C18">
    <cfRule type="cellIs" dxfId="11" priority="11" operator="greaterThan">
      <formula>0.5</formula>
    </cfRule>
    <cfRule type="cellIs" dxfId="10" priority="12" operator="lessThanOrEqual">
      <formula>0.5</formula>
    </cfRule>
  </conditionalFormatting>
  <conditionalFormatting sqref="E18">
    <cfRule type="cellIs" dxfId="9" priority="9" operator="greaterThan">
      <formula>0.5</formula>
    </cfRule>
    <cfRule type="cellIs" dxfId="8" priority="10" operator="lessThanOrEqual">
      <formula>0.5</formula>
    </cfRule>
  </conditionalFormatting>
  <conditionalFormatting sqref="C10">
    <cfRule type="cellIs" dxfId="7" priority="7" operator="greaterThan">
      <formula>2</formula>
    </cfRule>
    <cfRule type="cellIs" dxfId="6" priority="8" operator="lessThanOrEqual">
      <formula>2</formula>
    </cfRule>
  </conditionalFormatting>
  <conditionalFormatting sqref="E10">
    <cfRule type="cellIs" dxfId="5" priority="5" operator="greaterThan">
      <formula>2</formula>
    </cfRule>
    <cfRule type="cellIs" dxfId="4" priority="6" operator="lessThanOrEqual">
      <formula>2</formula>
    </cfRule>
  </conditionalFormatting>
  <conditionalFormatting sqref="C15">
    <cfRule type="cellIs" dxfId="3" priority="3" operator="greaterThan">
      <formula>0.05</formula>
    </cfRule>
    <cfRule type="cellIs" dxfId="2" priority="4" operator="lessThanOrEqual">
      <formula>0.05</formula>
    </cfRule>
  </conditionalFormatting>
  <conditionalFormatting sqref="E15">
    <cfRule type="cellIs" dxfId="1" priority="1" operator="greaterThan">
      <formula>0.05</formula>
    </cfRule>
    <cfRule type="cellIs" dxfId="0" priority="2" operator="lessThanOrEqual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Datos</vt:lpstr>
      <vt:lpstr>Origen y Aplicación</vt:lpstr>
      <vt:lpstr>RatioTesoreria</vt:lpstr>
      <vt:lpstr>Du Pont</vt:lpstr>
      <vt:lpstr>PMuerto</vt:lpstr>
      <vt:lpstr>Resumen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Iñigo Irizar Arcelus</dc:creator>
  <cp:lastModifiedBy>Iñigo Irizar Arcelus</cp:lastModifiedBy>
  <dcterms:created xsi:type="dcterms:W3CDTF">2009-09-23T15:22:35Z</dcterms:created>
  <dcterms:modified xsi:type="dcterms:W3CDTF">2022-09-22T17:46:11Z</dcterms:modified>
</cp:coreProperties>
</file>